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745" firstSheet="1" activeTab="1"/>
  </bookViews>
  <sheets>
    <sheet name="Bang gia dat nam 2014 da lam tr" sheetId="1" state="hidden" r:id="rId1"/>
    <sheet name="Bang gia dat 3 cot da lam tron" sheetId="2" r:id="rId2"/>
  </sheets>
  <externalReferences>
    <externalReference r:id="rId5"/>
  </externalReferences>
  <definedNames>
    <definedName name="_xlnm._FilterDatabase" localSheetId="1" hidden="1">'Bang gia dat 3 cot da lam tron'!$A$6:$G$6</definedName>
    <definedName name="_xlnm.Print_Area" localSheetId="1">'Bang gia dat 3 cot da lam tron'!$A$1:$E$194</definedName>
    <definedName name="_xlnm.Print_Area" localSheetId="0">'Bang gia dat nam 2014 da lam tr'!$A$1:$E$194</definedName>
  </definedNames>
  <calcPr fullCalcOnLoad="1"/>
</workbook>
</file>

<file path=xl/sharedStrings.xml><?xml version="1.0" encoding="utf-8"?>
<sst xmlns="http://schemas.openxmlformats.org/spreadsheetml/2006/main" count="1242" uniqueCount="299">
  <si>
    <t>ÂU CƠ</t>
  </si>
  <si>
    <t>TÂN THÀNH</t>
  </si>
  <si>
    <t>CHU VĂN AN</t>
  </si>
  <si>
    <t>TRỌN ĐƯỜNG</t>
  </si>
  <si>
    <t>TRẦN HƯNG ĐẠO</t>
  </si>
  <si>
    <t>NGUYỄN THÁI HỌC</t>
  </si>
  <si>
    <t>NGUYỄN TRƯỜNG TỘ</t>
  </si>
  <si>
    <t>ĐƯỜNG SỐ 1</t>
  </si>
  <si>
    <t>THỐNG NHẤT</t>
  </si>
  <si>
    <t>ĐƯỜNG SỐ 2</t>
  </si>
  <si>
    <t>CUỐI ĐƯỜNG</t>
  </si>
  <si>
    <t>NGÔ QUYỀN</t>
  </si>
  <si>
    <t>TRỊNH ĐÌNH TRỌNG</t>
  </si>
  <si>
    <t>VƯỜN LÀI</t>
  </si>
  <si>
    <t>TRƯỜNG CHINH</t>
  </si>
  <si>
    <t>ĐƯỜNG C2</t>
  </si>
  <si>
    <t>TÂN KỲ TÂN QUÝ</t>
  </si>
  <si>
    <t>NGUYỄN BÁ TÒNG</t>
  </si>
  <si>
    <t>NGUYỄN HỮU TIẾN</t>
  </si>
  <si>
    <t>PHAN ĐÌNH PHÙNG</t>
  </si>
  <si>
    <t>BÌNH LONG</t>
  </si>
  <si>
    <t>LÊ TRỌNG TẤN</t>
  </si>
  <si>
    <t>PHAN ANH</t>
  </si>
  <si>
    <t>TÂY THẠNH</t>
  </si>
  <si>
    <t>ĐƯỜNG T3</t>
  </si>
  <si>
    <t>ĐƯỜNG T5</t>
  </si>
  <si>
    <t>LÊ LÂM</t>
  </si>
  <si>
    <t>TÂN QUÝ</t>
  </si>
  <si>
    <t>PHẠM NGỌC</t>
  </si>
  <si>
    <t>NGUYỄN SUÝ</t>
  </si>
  <si>
    <t>ĐỖ NHUẬN</t>
  </si>
  <si>
    <t>LÝ TUỆ</t>
  </si>
  <si>
    <t>ĐƯỜNG D14B</t>
  </si>
  <si>
    <t>ĐƯỜNG D13</t>
  </si>
  <si>
    <t>ĐOÀN GIỎI</t>
  </si>
  <si>
    <t>ĐỖ THỊ TÂM</t>
  </si>
  <si>
    <t>TÂY SƠN</t>
  </si>
  <si>
    <t>ĐƯỜNG DC7</t>
  </si>
  <si>
    <t>PHÚ THỌ HOÀ</t>
  </si>
  <si>
    <t>LÊ SAO</t>
  </si>
  <si>
    <t>HIỀN VƯƠNG</t>
  </si>
  <si>
    <t>LÊ ĐÌNH THÁM</t>
  </si>
  <si>
    <t>NGUYỄN HỮU DẬT</t>
  </si>
  <si>
    <t>DÂN TỘC</t>
  </si>
  <si>
    <t>CÁCH MẠNG</t>
  </si>
  <si>
    <t>NGUYỄN HẬU</t>
  </si>
  <si>
    <t>LƯƠNG MINH NGUYỆT</t>
  </si>
  <si>
    <t>ĐƯỜNG KÊNH TÂN HOÁ</t>
  </si>
  <si>
    <t>ĐỘC LẬP</t>
  </si>
  <si>
    <t>LÊ VĂN PHAN</t>
  </si>
  <si>
    <t>THOẠI NGỌC HẦU</t>
  </si>
  <si>
    <t>THẠCH LAM</t>
  </si>
  <si>
    <t>NGUYỄN SƠN</t>
  </si>
  <si>
    <t>TRƯƠNG VĨNH KÝ</t>
  </si>
  <si>
    <t>NGUYỄN XUÂN KHOÁT</t>
  </si>
  <si>
    <t>TÂN SƠN NHÌ</t>
  </si>
  <si>
    <t>LŨY BÁN BÍCH</t>
  </si>
  <si>
    <t xml:space="preserve">HÒA BÌNH </t>
  </si>
  <si>
    <t>KHUÔNG VIỆT</t>
  </si>
  <si>
    <t>TÔ HIỆU</t>
  </si>
  <si>
    <t>NGUYỄN VĂN NGỌC</t>
  </si>
  <si>
    <t>PHAN CHU TRINH</t>
  </si>
  <si>
    <t>HÒA BÌNH</t>
  </si>
  <si>
    <t>GÒ DẦU</t>
  </si>
  <si>
    <t>DƯƠNG VĂN DƯƠNG</t>
  </si>
  <si>
    <t>SƠN KỲ</t>
  </si>
  <si>
    <t>TRẦN QUANG CƠ</t>
  </si>
  <si>
    <t>HỒ NGỌC CẨN</t>
  </si>
  <si>
    <t>YÊN ĐỖ</t>
  </si>
  <si>
    <t>ĐƯỜNG C1</t>
  </si>
  <si>
    <t>LÊ VĨNH HOÀ</t>
  </si>
  <si>
    <t>LƯƠNG ĐẮC BẰNG</t>
  </si>
  <si>
    <t>LƯƠNG THẾ VINH</t>
  </si>
  <si>
    <t>LÝ THÁI TÔNG</t>
  </si>
  <si>
    <t>LÝ THÁNH TÔNG</t>
  </si>
  <si>
    <t>NGUYỄN CHÍCH</t>
  </si>
  <si>
    <t>NGUYỄN  DỮ</t>
  </si>
  <si>
    <t>NGUYỄN ĐỖ CUNG</t>
  </si>
  <si>
    <t>PHẠM NGỌC THẢO</t>
  </si>
  <si>
    <t>NGUYỄN LỘ TRẠCH</t>
  </si>
  <si>
    <t>NGUYỄN MINH CHÂU</t>
  </si>
  <si>
    <t>QUÁCH VŨ</t>
  </si>
  <si>
    <t>NGUYỄN NGHIÊM</t>
  </si>
  <si>
    <t>NGUYỄN NGỌC NHỰT</t>
  </si>
  <si>
    <t>NGUYỄN NHỮ LÃM</t>
  </si>
  <si>
    <t>PHÚ THỌ HÒA</t>
  </si>
  <si>
    <t>NGUYỄN SÁNG</t>
  </si>
  <si>
    <t>NGUYỄN SÚY</t>
  </si>
  <si>
    <t>HẺM 20 PHẠM NGỌC</t>
  </si>
  <si>
    <t>NGUYỄN QUÝ ANH</t>
  </si>
  <si>
    <t>HẺM 15 CẦU XÉO</t>
  </si>
  <si>
    <t>NGUYỄN THẾ TRUYỆN</t>
  </si>
  <si>
    <t>NGUYỄN THIỆU LÂU</t>
  </si>
  <si>
    <t>NGUYỄN TRỌNG QUYỀN</t>
  </si>
  <si>
    <t>NGUYỄN VĂN DƯỠNG</t>
  </si>
  <si>
    <t>NGUYỄN VĂN SĂNG</t>
  </si>
  <si>
    <t>NGUYỄN VĂN YẾN</t>
  </si>
  <si>
    <t>PHẠM VẤN</t>
  </si>
  <si>
    <t>PHẠM VĂN XẢO</t>
  </si>
  <si>
    <t>PHẠM QUÝ THÍCH</t>
  </si>
  <si>
    <t>PHÙNG CHÍ KIÊN</t>
  </si>
  <si>
    <t>QUÁCH ĐÌNH BẢO</t>
  </si>
  <si>
    <t>QUÁCH HỮU NGHIÊM</t>
  </si>
  <si>
    <t>THẨM MỸ</t>
  </si>
  <si>
    <t>THÀNH CÔNG</t>
  </si>
  <si>
    <t>TRẦN QUANG QUÁ</t>
  </si>
  <si>
    <t>TỰ QUYẾT</t>
  </si>
  <si>
    <t>TRẦN THỦ ĐỘ</t>
  </si>
  <si>
    <t>TRẦN VĂN GIÁP</t>
  </si>
  <si>
    <t xml:space="preserve">LÊ QUANG CHIỂU </t>
  </si>
  <si>
    <t>HẺM THẠCH LAM</t>
  </si>
  <si>
    <t>TRẦN VĂN ƠN</t>
  </si>
  <si>
    <t>TRỊNH LỖI</t>
  </si>
  <si>
    <t>TRỊNH ĐÌNH THẢO</t>
  </si>
  <si>
    <t>TRƯƠNG VÂN LĨNH</t>
  </si>
  <si>
    <t>VẠN HẠNH</t>
  </si>
  <si>
    <t>VÕ CÔNG TỒN</t>
  </si>
  <si>
    <t>VÕ HOÀNH</t>
  </si>
  <si>
    <t>VÕ VĂN DŨNG</t>
  </si>
  <si>
    <t>VŨ TRỌNG PHỤNG</t>
  </si>
  <si>
    <t>Ỷ LAN</t>
  </si>
  <si>
    <t>ĐƯỜNG C5</t>
  </si>
  <si>
    <t>ĐƯỜNG C6</t>
  </si>
  <si>
    <t>BÁC ÁI</t>
  </si>
  <si>
    <t>TÂN SINH</t>
  </si>
  <si>
    <t>BÙI XUÂN PHÁI</t>
  </si>
  <si>
    <t>KÊNH TÂN HÓA</t>
  </si>
  <si>
    <t>CAO VĂN NGỌC</t>
  </si>
  <si>
    <t>CHÂN LÝ</t>
  </si>
  <si>
    <t>CHẾ LAN VIÊN</t>
  </si>
  <si>
    <t>NGUYỄN VĂN HUYÊN</t>
  </si>
  <si>
    <t>DƯƠNG KHUÊ</t>
  </si>
  <si>
    <t>NGUYỄN MỸ CA</t>
  </si>
  <si>
    <t>DƯƠNG THIỆU TƯỚC</t>
  </si>
  <si>
    <t>ĐÀM THẬN HUY</t>
  </si>
  <si>
    <t>ĐẶNG THẾ PHONG</t>
  </si>
  <si>
    <t>TRẦN TẤN</t>
  </si>
  <si>
    <t>ĐOÀN HỒNG PHƯỚC</t>
  </si>
  <si>
    <t>ĐOÀN KẾT</t>
  </si>
  <si>
    <t>TỰ DO 1</t>
  </si>
  <si>
    <t>ĐỖ BÍ</t>
  </si>
  <si>
    <t>ĐỖ CÔNG TƯỜNG</t>
  </si>
  <si>
    <t>ĐÔ ĐỐC CHẤN</t>
  </si>
  <si>
    <t>ĐÔ ĐỐC LỘC</t>
  </si>
  <si>
    <t>ĐÔ ĐỐC LONG</t>
  </si>
  <si>
    <t>ĐÔ ĐỐC THỦ</t>
  </si>
  <si>
    <t>ĐỖ THỪA LUÔNG</t>
  </si>
  <si>
    <t>ĐỖ THỪA TỰ</t>
  </si>
  <si>
    <t>ĐƯỜNG C8</t>
  </si>
  <si>
    <t>ĐƯỜNG C4</t>
  </si>
  <si>
    <t>ĐƯỜNG C7</t>
  </si>
  <si>
    <t>ĐƯỜNG C4A</t>
  </si>
  <si>
    <t>ĐƯỜNG S11</t>
  </si>
  <si>
    <t>ĐƯỜNG C6A</t>
  </si>
  <si>
    <t>ĐƯỜNG CC1</t>
  </si>
  <si>
    <t>ĐƯỜNG CN1</t>
  </si>
  <si>
    <t>ĐƯỜNG CC2</t>
  </si>
  <si>
    <t>ĐƯỜNG DC9</t>
  </si>
  <si>
    <t>ĐƯỜNG CC3</t>
  </si>
  <si>
    <t>ĐƯỜNG CC4</t>
  </si>
  <si>
    <t>ĐƯỜNG CC5</t>
  </si>
  <si>
    <t>ĐƯỜNG KÊNH 19/5</t>
  </si>
  <si>
    <t>ĐƯỜNG CN6</t>
  </si>
  <si>
    <t>ĐƯỜNG CN11</t>
  </si>
  <si>
    <t>ĐƯỜNG D9</t>
  </si>
  <si>
    <t>ĐƯỜNG D14A</t>
  </si>
  <si>
    <t>ĐƯỜNG D15</t>
  </si>
  <si>
    <t>ĐƯỜNG DC1</t>
  </si>
  <si>
    <t>ĐƯỜNG DC11</t>
  </si>
  <si>
    <t>ĐƯỜNG D10</t>
  </si>
  <si>
    <t>ĐƯỜNG D11</t>
  </si>
  <si>
    <t>ĐƯỜNG D12</t>
  </si>
  <si>
    <t>ĐƯỜNG D16</t>
  </si>
  <si>
    <t>ĐƯỜNG DC3</t>
  </si>
  <si>
    <t>ĐƯỜNG DC4</t>
  </si>
  <si>
    <t>ĐƯỜNG DC5</t>
  </si>
  <si>
    <t>KÊNH THAM LƯƠNG</t>
  </si>
  <si>
    <t>ĐƯỜNG  30/4</t>
  </si>
  <si>
    <t>ĐƯỜNG BỜ BAO TÂN THẮNG</t>
  </si>
  <si>
    <t>ĐƯỜNG CÂY KEO</t>
  </si>
  <si>
    <t>ĐƯỜNG S5</t>
  </si>
  <si>
    <t>ĐƯỜNG S2</t>
  </si>
  <si>
    <t>KÊNH 19/5</t>
  </si>
  <si>
    <t>ĐƯỜNG S1</t>
  </si>
  <si>
    <t>ĐƯỜNG S3</t>
  </si>
  <si>
    <t>ĐƯỜNG S7</t>
  </si>
  <si>
    <t>ĐƯỜNG S9</t>
  </si>
  <si>
    <t>ED</t>
  </si>
  <si>
    <t>ĐƯỜNG S2 (P. TÂY THẠNH)</t>
  </si>
  <si>
    <t>ĐƯỜNG C2 (P. TÂY THẠNH)</t>
  </si>
  <si>
    <t>LƯU CHÍ HIẾU</t>
  </si>
  <si>
    <t>ĐƯỜNG S4 (P. TÂY THẠNH)</t>
  </si>
  <si>
    <t>ĐƯỜNG T3 (P. TÂY THẠNH)</t>
  </si>
  <si>
    <t>ĐƯỜNG T2</t>
  </si>
  <si>
    <t>ĐƯỜNG T5 (P. TÂY THẠNH)</t>
  </si>
  <si>
    <t>ĐƯỜNG T4A</t>
  </si>
  <si>
    <t>NGUYỄN VĂN TỐ</t>
  </si>
  <si>
    <t>ĐƯỜNG KÊNH NƯỚC ĐEN</t>
  </si>
  <si>
    <t>ĐƯỜNG SỐ 18 (P.TÂN QUÝ)</t>
  </si>
  <si>
    <t>ĐƯỜNG SỐ 27 (P.SƠN KỲ)</t>
  </si>
  <si>
    <t>ĐƯỜNG T1</t>
  </si>
  <si>
    <t>ĐƯỜNG T4B</t>
  </si>
  <si>
    <t>ĐƯỜNG T6</t>
  </si>
  <si>
    <t>TÂN HƯƠNG</t>
  </si>
  <si>
    <t>HÀN MẶC TỬ</t>
  </si>
  <si>
    <t>PHAN VĂN NĂM</t>
  </si>
  <si>
    <t>VĂN CAO</t>
  </si>
  <si>
    <t>HỒ ĐẮC DI</t>
  </si>
  <si>
    <t>HOA BẰNG</t>
  </si>
  <si>
    <t>NGUYỄN CỬU ĐÀM</t>
  </si>
  <si>
    <t>NGÃ TƯ 4 XÃ</t>
  </si>
  <si>
    <t>HOÀNG NGỌC PHÁCH</t>
  </si>
  <si>
    <t>LÊ THÚC HOẠCH</t>
  </si>
  <si>
    <t>HOÀNG THIỀU HOA</t>
  </si>
  <si>
    <t xml:space="preserve">THẠCH LAM </t>
  </si>
  <si>
    <t>HOÀ BÌNH</t>
  </si>
  <si>
    <t>HOÀNG VĂN HOÈ</t>
  </si>
  <si>
    <t>HOÀNG XUÂN HOÀNH</t>
  </si>
  <si>
    <t>NGUYỄN VĂN VỊNH</t>
  </si>
  <si>
    <t>HOÀNG XUÂN NHỊ</t>
  </si>
  <si>
    <t>CHUNG CƯ NHIÊU LỘC</t>
  </si>
  <si>
    <t>HUỲNH THIỆN LỘC</t>
  </si>
  <si>
    <t>KÊNH TÂN HOÁ</t>
  </si>
  <si>
    <t>ÍCH THIỆN</t>
  </si>
  <si>
    <t>PHỐ CHỢ</t>
  </si>
  <si>
    <t>LÊ CAO LÃNG</t>
  </si>
  <si>
    <t>LÊ CẢNH TUÂN</t>
  </si>
  <si>
    <t>LÊ KHÔI</t>
  </si>
  <si>
    <t>LÊ LĂNG</t>
  </si>
  <si>
    <t>LÊ LIỄU</t>
  </si>
  <si>
    <t>LÊ LƯ</t>
  </si>
  <si>
    <t>LÊ LỘ</t>
  </si>
  <si>
    <t>LÊ ĐẠI</t>
  </si>
  <si>
    <t>LÊ NGÃ</t>
  </si>
  <si>
    <t>LÊ NIỆM</t>
  </si>
  <si>
    <t>LÊ ĐÌNH THỤ</t>
  </si>
  <si>
    <t>LÊ QUÁT</t>
  </si>
  <si>
    <t>LÊ THẬN</t>
  </si>
  <si>
    <t>LƯƠNG TRÚC ĐÀM</t>
  </si>
  <si>
    <t>LÊ QUANG CHIỂU</t>
  </si>
  <si>
    <t>LÊ QUỐC TRINH</t>
  </si>
  <si>
    <t>LÊ SÁT</t>
  </si>
  <si>
    <t>LÊ THIỆT</t>
  </si>
  <si>
    <t>DÂN CHỦ</t>
  </si>
  <si>
    <t>BẢNG GIÁ ĐẤT Ở QUẬN TÂN PHÚ</t>
  </si>
  <si>
    <t>STT</t>
  </si>
  <si>
    <t xml:space="preserve">TÊN ĐƯỜNG </t>
  </si>
  <si>
    <t>ĐOẠN ĐƯỜNG</t>
  </si>
  <si>
    <t>TỪ</t>
  </si>
  <si>
    <t>ĐẾN</t>
  </si>
  <si>
    <t xml:space="preserve">TÂN SINH  </t>
  </si>
  <si>
    <t>BÙI CẨM HỔ</t>
  </si>
  <si>
    <t>CẦU XÉO</t>
  </si>
  <si>
    <t>CHU THIÊN</t>
  </si>
  <si>
    <t>CỘNG HOÀ 3</t>
  </si>
  <si>
    <t>DƯƠNG ĐỨC HIỀN</t>
  </si>
  <si>
    <t>DIỆP MINH CHÂU</t>
  </si>
  <si>
    <t>ĐINH LIỆT</t>
  </si>
  <si>
    <t xml:space="preserve">ĐỖ ĐỨC DỤC </t>
  </si>
  <si>
    <t>CUỐI HẺM SỐ 01 SƠN KỲ</t>
  </si>
  <si>
    <t xml:space="preserve">VĂN CAO  </t>
  </si>
  <si>
    <t>HUỲNH VĂN CHÍNH</t>
  </si>
  <si>
    <t>HUỲNH VĂN MỘT</t>
  </si>
  <si>
    <t>HUỲNH VĂN GẤM</t>
  </si>
  <si>
    <t>NGHIÊM TOẢN</t>
  </si>
  <si>
    <t>CUỐI HẺM 568 LŨY BÁN BÍCH</t>
  </si>
  <si>
    <t>CUỐI HẺM 48 THOẠI NGỌC HẦU</t>
  </si>
  <si>
    <t>NGỤY NHƯ KONTUM</t>
  </si>
  <si>
    <t>NGUYỄN HÁO VĨNH</t>
  </si>
  <si>
    <t>NGUYỄN LÝ</t>
  </si>
  <si>
    <t xml:space="preserve">ĐƯỜNG CÂY KEO   </t>
  </si>
  <si>
    <t>NGUYỄN QUANG DIÊU</t>
  </si>
  <si>
    <t xml:space="preserve">PHAN ANH </t>
  </si>
  <si>
    <t>TRẦN VĂN CẨN</t>
  </si>
  <si>
    <t>HẺM 211 TÂN QUÝ</t>
  </si>
  <si>
    <t>Giá SIVC khảo sát TT</t>
  </si>
  <si>
    <t>Tỷ lệ giá QĐ/Giá TT</t>
  </si>
  <si>
    <t>giá NH</t>
  </si>
  <si>
    <t>GIÁ ĐỀ XUẤT SO VỚI 2014 (LẦN)</t>
  </si>
  <si>
    <t>BANG GIA DAT X 2</t>
  </si>
  <si>
    <t>GIÁ TTx25%</t>
  </si>
  <si>
    <t>GIÁ TTx26%</t>
  </si>
  <si>
    <t>GIÁ TTx27%</t>
  </si>
  <si>
    <t>GIÁ TTx28%</t>
  </si>
  <si>
    <t>GIÁ TTx29%</t>
  </si>
  <si>
    <t xml:space="preserve">TỶ LỆ GIÁ TT x 25% </t>
  </si>
  <si>
    <t xml:space="preserve">TỶ LỆ GIÁ TT x 26% </t>
  </si>
  <si>
    <t xml:space="preserve">TỶ LỆ GIÁ TT x 27% </t>
  </si>
  <si>
    <t>TỶ LỆ GIÁ TT x 28%</t>
  </si>
  <si>
    <t>GIÁ QĐ x 2</t>
  </si>
  <si>
    <t>GIÁ ĐỀ XUẤT 2015</t>
  </si>
  <si>
    <t>TỶ LỆ GIÁ TT x 29% /GIÁ QĐ</t>
  </si>
  <si>
    <t>HẺM 25 NGUYỄN MINH CHÂU</t>
  </si>
  <si>
    <t>GIÁ UBND TP 2014</t>
  </si>
  <si>
    <t xml:space="preserve">GIÁ ĐỀ XUẤT 2015 </t>
  </si>
  <si>
    <t>GIÁ ĐỀ XUẤT 2015 chưa làm tròn</t>
  </si>
  <si>
    <t>ĐVT: 1,000 đ/m2</t>
  </si>
  <si>
    <t>TỶ LỆ GIÁ ĐỀ XUẤT SO VỚI GIÁ THEO QĐ 60</t>
  </si>
  <si>
    <t>GIÁ ĐẤT THEO QĐ 60/2013/QĐ-UBND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</si>
</sst>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0.0"/>
    <numFmt numFmtId="166" formatCode="#,##0.0"/>
    <numFmt numFmtId="167" formatCode="0.000;[Red]0.000"/>
    <numFmt numFmtId="168" formatCode="m/d;@"/>
    <numFmt numFmtId="169" formatCode="mm/yyyy"/>
    <numFmt numFmtId="170" formatCode="_(* #,##0_);_(* \(#,##0\);_(* &quot;-&quot;??_);_(@_)"/>
    <numFmt numFmtId="171" formatCode="00"/>
    <numFmt numFmtId="172" formatCode="#,##0.000"/>
    <numFmt numFmtId="173" formatCode="_(* #,##0.0_);_(* \(#,##0.0\);_(* &quot;-&quot;??_);_(@_)"/>
    <numFmt numFmtId="174" formatCode="#,000"/>
    <numFmt numFmtId="175" formatCode="0.0%"/>
    <numFmt numFmtId="176" formatCode="_(* #,##0.000_);_(* \(#,##0.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NI-Times"/>
      <family val="0"/>
    </font>
    <font>
      <sz val="8"/>
      <name val="Calibri"/>
      <family val="2"/>
    </font>
    <font>
      <sz val="11"/>
      <name val="Times New Roman"/>
      <family val="1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0" fontId="4" fillId="0" borderId="10" xfId="42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46" applyNumberFormat="1" applyFont="1" applyFill="1" applyBorder="1" applyAlignment="1">
      <alignment horizontal="right" vertical="center" wrapText="1"/>
      <protection/>
    </xf>
    <xf numFmtId="170" fontId="4" fillId="32" borderId="10" xfId="42" applyNumberFormat="1" applyFont="1" applyFill="1" applyBorder="1" applyAlignment="1">
      <alignment horizontal="right" vertical="center" wrapText="1"/>
    </xf>
    <xf numFmtId="170" fontId="7" fillId="0" borderId="0" xfId="42" applyNumberFormat="1" applyFont="1" applyFill="1" applyAlignment="1">
      <alignment vertical="center"/>
    </xf>
    <xf numFmtId="170" fontId="7" fillId="0" borderId="10" xfId="42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170" fontId="4" fillId="0" borderId="10" xfId="42" applyNumberFormat="1" applyFont="1" applyFill="1" applyBorder="1" applyAlignment="1">
      <alignment vertical="center"/>
    </xf>
    <xf numFmtId="43" fontId="4" fillId="0" borderId="10" xfId="42" applyFont="1" applyFill="1" applyBorder="1" applyAlignment="1">
      <alignment vertical="center"/>
    </xf>
    <xf numFmtId="170" fontId="4" fillId="32" borderId="10" xfId="42" applyNumberFormat="1" applyFont="1" applyFill="1" applyBorder="1" applyAlignment="1">
      <alignment vertical="center"/>
    </xf>
    <xf numFmtId="9" fontId="4" fillId="32" borderId="10" xfId="62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9" fontId="4" fillId="0" borderId="10" xfId="62" applyFont="1" applyFill="1" applyBorder="1" applyAlignment="1">
      <alignment vertical="center"/>
    </xf>
    <xf numFmtId="9" fontId="4" fillId="0" borderId="10" xfId="62" applyNumberFormat="1" applyFont="1" applyFill="1" applyBorder="1" applyAlignment="1">
      <alignment vertical="center"/>
    </xf>
    <xf numFmtId="43" fontId="4" fillId="0" borderId="10" xfId="42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0" fontId="4" fillId="0" borderId="0" xfId="42" applyNumberFormat="1" applyFont="1" applyFill="1" applyAlignment="1">
      <alignment vertical="center"/>
    </xf>
    <xf numFmtId="9" fontId="4" fillId="0" borderId="0" xfId="62" applyFont="1" applyFill="1" applyAlignment="1">
      <alignment vertical="center"/>
    </xf>
    <xf numFmtId="173" fontId="4" fillId="0" borderId="0" xfId="42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62" applyNumberFormat="1" applyFont="1" applyFill="1" applyAlignment="1">
      <alignment vertical="center"/>
    </xf>
    <xf numFmtId="9" fontId="4" fillId="33" borderId="10" xfId="62" applyFont="1" applyFill="1" applyBorder="1" applyAlignment="1">
      <alignment vertical="center"/>
    </xf>
    <xf numFmtId="170" fontId="4" fillId="33" borderId="10" xfId="42" applyNumberFormat="1" applyFont="1" applyFill="1" applyBorder="1" applyAlignment="1">
      <alignment vertical="center"/>
    </xf>
    <xf numFmtId="43" fontId="4" fillId="33" borderId="10" xfId="42" applyFont="1" applyFill="1" applyBorder="1" applyAlignment="1">
      <alignment vertical="center"/>
    </xf>
    <xf numFmtId="3" fontId="4" fillId="0" borderId="0" xfId="46" applyNumberFormat="1" applyFont="1" applyFill="1" applyBorder="1" applyAlignment="1">
      <alignment horizontal="right" vertical="center" wrapText="1"/>
      <protection/>
    </xf>
    <xf numFmtId="170" fontId="9" fillId="0" borderId="10" xfId="42" applyNumberFormat="1" applyFont="1" applyFill="1" applyBorder="1" applyAlignment="1">
      <alignment vertical="center"/>
    </xf>
    <xf numFmtId="170" fontId="9" fillId="32" borderId="10" xfId="42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170" fontId="47" fillId="34" borderId="10" xfId="42" applyNumberFormat="1" applyFont="1" applyFill="1" applyBorder="1" applyAlignment="1">
      <alignment horizontal="right" vertical="center" wrapText="1"/>
    </xf>
    <xf numFmtId="170" fontId="47" fillId="34" borderId="10" xfId="42" applyNumberFormat="1" applyFont="1" applyFill="1" applyBorder="1" applyAlignment="1">
      <alignment vertical="center"/>
    </xf>
    <xf numFmtId="43" fontId="47" fillId="34" borderId="10" xfId="42" applyNumberFormat="1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170" fontId="7" fillId="0" borderId="10" xfId="42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3" fontId="8" fillId="0" borderId="10" xfId="42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46" fillId="34" borderId="14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3" fontId="46" fillId="34" borderId="11" xfId="59" applyNumberFormat="1" applyFont="1" applyFill="1" applyBorder="1" applyAlignment="1">
      <alignment horizontal="center" vertical="center" wrapText="1"/>
      <protection/>
    </xf>
    <xf numFmtId="3" fontId="46" fillId="34" borderId="12" xfId="59" applyNumberFormat="1" applyFont="1" applyFill="1" applyBorder="1" applyAlignment="1">
      <alignment horizontal="center" vertical="center" wrapText="1"/>
      <protection/>
    </xf>
    <xf numFmtId="49" fontId="46" fillId="34" borderId="10" xfId="42" applyNumberFormat="1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QUẬN 1 19H 18-12-201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DS\Nghia.NguyenVan\TD.CSDL%20Q%20GO%20VAP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n 1"/>
      <sheetName val="Quan 2"/>
      <sheetName val="Quan 3"/>
      <sheetName val="Quan 4"/>
      <sheetName val="Quan 5"/>
      <sheetName val="Quan 6"/>
      <sheetName val="Quan 7"/>
      <sheetName val="Quan 8"/>
      <sheetName val="Quan 9"/>
      <sheetName val="Quan 10"/>
      <sheetName val="Quan 11"/>
      <sheetName val="Quan 12"/>
      <sheetName val="Quan Tan Binh"/>
      <sheetName val="Quan Tan Phú"/>
      <sheetName val="Quan Thu Duc"/>
      <sheetName val="Quan Phu Nhuan"/>
      <sheetName val="Quan Binh Thanh"/>
      <sheetName val="Quan Go Vap"/>
      <sheetName val="Quan Binh Tan"/>
      <sheetName val="Huyen Hoc Mon"/>
      <sheetName val="Huyen Nha Be"/>
      <sheetName val="Huyen Cu Chi"/>
      <sheetName val="Huyen Binh Chanh"/>
      <sheetName val="Huyen Can Gio"/>
    </sheetNames>
    <sheetDataSet>
      <sheetData sheetId="13">
        <row r="7">
          <cell r="B7" t="str">
            <v>ÂU CƠ</v>
          </cell>
          <cell r="C7" t="str">
            <v>TRỌN ĐƯỜNG</v>
          </cell>
          <cell r="E7">
            <v>80000000</v>
          </cell>
        </row>
        <row r="8">
          <cell r="B8" t="str">
            <v>BÁC ÁI</v>
          </cell>
          <cell r="C8" t="str">
            <v>TÂN SINH  </v>
          </cell>
          <cell r="D8" t="str">
            <v>PHAN ĐÌNH PHÙNG</v>
          </cell>
          <cell r="E8">
            <v>40000000</v>
          </cell>
        </row>
        <row r="9">
          <cell r="B9" t="str">
            <v>BÌNH LONG</v>
          </cell>
          <cell r="C9" t="str">
            <v>TRỌN ĐƯỜNG</v>
          </cell>
          <cell r="E9">
            <v>45000000</v>
          </cell>
        </row>
        <row r="10">
          <cell r="B10" t="str">
            <v>BÙI CẨM HỔ</v>
          </cell>
          <cell r="C10" t="str">
            <v>LŨY BÁN BÍCH</v>
          </cell>
          <cell r="D10" t="str">
            <v>KÊNH TÂN HOÁ</v>
          </cell>
          <cell r="E10">
            <v>35000000</v>
          </cell>
        </row>
        <row r="11">
          <cell r="B11" t="str">
            <v>CẦU XÉO</v>
          </cell>
          <cell r="C11" t="str">
            <v>TRỌN ĐƯỜNG</v>
          </cell>
          <cell r="E11">
            <v>40000000</v>
          </cell>
        </row>
        <row r="12">
          <cell r="B12" t="str">
            <v>CÁC ĐƯỜNG NỐI GIỮA ĐƯỜNG SỐ 16 VÀ 20</v>
          </cell>
          <cell r="C12" t="str">
            <v>NGUYỄN NHỮ LÃM</v>
          </cell>
          <cell r="D12" t="str">
            <v>ĐỖ ĐỨC DỤC</v>
          </cell>
          <cell r="E12">
            <v>35000000</v>
          </cell>
        </row>
        <row r="13">
          <cell r="B13" t="str">
            <v>CÁCH MẠNG</v>
          </cell>
          <cell r="C13" t="str">
            <v>LŨY BÁN BÍCH</v>
          </cell>
          <cell r="D13" t="str">
            <v>TÂN SINH</v>
          </cell>
          <cell r="E13">
            <v>45000000</v>
          </cell>
        </row>
        <row r="14">
          <cell r="B14" t="str">
            <v>CHÂN LÝ</v>
          </cell>
          <cell r="C14" t="str">
            <v>ĐỘC LẬP</v>
          </cell>
          <cell r="D14" t="str">
            <v>NGUYỄN TRƯỜNG TỘ</v>
          </cell>
          <cell r="E14">
            <v>35000000</v>
          </cell>
        </row>
        <row r="15">
          <cell r="B15" t="str">
            <v>CHẾ LAN VIÊN</v>
          </cell>
          <cell r="C15" t="str">
            <v>TRƯỜNG CHINH</v>
          </cell>
          <cell r="D15" t="str">
            <v>CUỐI ĐƯỜNG</v>
          </cell>
          <cell r="E15">
            <v>40000000</v>
          </cell>
        </row>
        <row r="16">
          <cell r="B16" t="str">
            <v>CHU THIÊN</v>
          </cell>
          <cell r="C16" t="str">
            <v>NGUYỄN MỸ CA</v>
          </cell>
          <cell r="D16" t="str">
            <v>TÔ HIỆU</v>
          </cell>
          <cell r="E16">
            <v>40000000</v>
          </cell>
        </row>
        <row r="17">
          <cell r="B17" t="str">
            <v>CHU VĂN AN</v>
          </cell>
          <cell r="C17" t="str">
            <v>NGUYỄN XUÂN KHOÁT</v>
          </cell>
          <cell r="D17" t="str">
            <v>CUỐI ĐƯỜNG</v>
          </cell>
          <cell r="E17">
            <v>40000000</v>
          </cell>
        </row>
        <row r="18">
          <cell r="B18" t="str">
            <v>CỘNG HOÀ 3</v>
          </cell>
          <cell r="C18" t="str">
            <v>PHAN ĐÌNH PHÙNG</v>
          </cell>
          <cell r="D18" t="str">
            <v>NGUYỄN VĂN HUYÊN</v>
          </cell>
          <cell r="E18">
            <v>35000000</v>
          </cell>
        </row>
        <row r="19">
          <cell r="B19" t="str">
            <v>DÂN CHỦ</v>
          </cell>
          <cell r="C19" t="str">
            <v>PHAN ĐÌNH PHÙNG</v>
          </cell>
          <cell r="D19" t="str">
            <v>NGUYỄN XUÂN KHOÁT</v>
          </cell>
          <cell r="E19">
            <v>35000000</v>
          </cell>
        </row>
        <row r="20">
          <cell r="B20" t="str">
            <v>DÂN TỘC</v>
          </cell>
          <cell r="C20" t="str">
            <v>TRỌN ĐƯỜNG</v>
          </cell>
          <cell r="E20">
            <v>40000000</v>
          </cell>
        </row>
        <row r="21">
          <cell r="B21" t="str">
            <v>DƯƠNG KHUÊ</v>
          </cell>
          <cell r="C21" t="str">
            <v>LŨY BÁN BÍCH</v>
          </cell>
          <cell r="D21" t="str">
            <v>TÔ HIỆU</v>
          </cell>
          <cell r="E21">
            <v>40000000</v>
          </cell>
        </row>
        <row r="22">
          <cell r="B22" t="str">
            <v>DƯƠNG ĐỨC HIỀN</v>
          </cell>
          <cell r="C22" t="str">
            <v>LÊ TRỌNG TẤN</v>
          </cell>
          <cell r="D22" t="str">
            <v>CHẾ LAN VIÊN</v>
          </cell>
          <cell r="E22">
            <v>35000000</v>
          </cell>
        </row>
        <row r="23">
          <cell r="B23" t="str">
            <v>DƯƠNG VĂN DƯƠNG</v>
          </cell>
          <cell r="C23" t="str">
            <v>TÂN KỲ TÂN QUÝ</v>
          </cell>
          <cell r="D23" t="str">
            <v>ĐỖ THỪA LUÔNG</v>
          </cell>
          <cell r="E23">
            <v>35000000</v>
          </cell>
        </row>
        <row r="24">
          <cell r="B24" t="str">
            <v>ĐÀM THẬN HUY</v>
          </cell>
          <cell r="C24" t="str">
            <v>TRỌN ĐƯỜNG</v>
          </cell>
          <cell r="E24">
            <v>40000000</v>
          </cell>
        </row>
        <row r="25">
          <cell r="B25" t="str">
            <v>ĐINH LIỆT</v>
          </cell>
          <cell r="C25" t="str">
            <v>TRỌN ĐƯỜNG</v>
          </cell>
          <cell r="E25">
            <v>35000000</v>
          </cell>
        </row>
        <row r="26">
          <cell r="B26" t="str">
            <v>ĐOÀN GIỎI</v>
          </cell>
          <cell r="C26" t="str">
            <v>TRỌN ĐƯỜNG</v>
          </cell>
          <cell r="E26">
            <v>32000000</v>
          </cell>
        </row>
        <row r="27">
          <cell r="B27" t="str">
            <v>ĐOÀN KẾT</v>
          </cell>
          <cell r="C27" t="str">
            <v>NGUYỄN XUÂN KHOÁT</v>
          </cell>
          <cell r="D27" t="str">
            <v>TỰ DO 1</v>
          </cell>
          <cell r="E27">
            <v>35000000</v>
          </cell>
        </row>
        <row r="28">
          <cell r="B28" t="str">
            <v>ĐỖ BÍ</v>
          </cell>
          <cell r="C28" t="str">
            <v>TRỌN ĐƯỜNG</v>
          </cell>
          <cell r="E28">
            <v>35000000</v>
          </cell>
        </row>
        <row r="29">
          <cell r="B29" t="str">
            <v>ĐỖ CÔNG TƯỜNG</v>
          </cell>
          <cell r="C29" t="str">
            <v>TRỌN ĐƯỜNG</v>
          </cell>
          <cell r="E29">
            <v>30000000</v>
          </cell>
        </row>
        <row r="30">
          <cell r="B30" t="str">
            <v>ĐÔ ĐỐC CHẤN</v>
          </cell>
          <cell r="C30" t="str">
            <v>TRỌN ĐƯỜNG</v>
          </cell>
          <cell r="E30">
            <v>30000000</v>
          </cell>
        </row>
        <row r="31">
          <cell r="B31" t="str">
            <v>ĐÔ ĐỐC LỘC</v>
          </cell>
          <cell r="C31" t="str">
            <v>TRỌN ĐƯỜNG</v>
          </cell>
          <cell r="E31">
            <v>35000000</v>
          </cell>
        </row>
        <row r="32">
          <cell r="B32" t="str">
            <v>ĐÔ ĐỐC LONG</v>
          </cell>
          <cell r="C32" t="str">
            <v>TRỌN ĐƯỜNG</v>
          </cell>
          <cell r="E32">
            <v>30000000</v>
          </cell>
        </row>
        <row r="33">
          <cell r="B33" t="str">
            <v>ĐÔ ĐỐC THỦ</v>
          </cell>
          <cell r="C33" t="str">
            <v>TRỌN ĐƯỜNG</v>
          </cell>
          <cell r="E33">
            <v>30000000</v>
          </cell>
        </row>
        <row r="34">
          <cell r="B34" t="str">
            <v>ĐỖ ĐỨC DỤC</v>
          </cell>
          <cell r="C34" t="str">
            <v>TRỌN ĐƯỜNG</v>
          </cell>
          <cell r="E34">
            <v>35000000</v>
          </cell>
        </row>
        <row r="35">
          <cell r="B35" t="str">
            <v>ĐỖ THỊ TÂM</v>
          </cell>
          <cell r="C35" t="str">
            <v>TRỌN ĐƯỜNG</v>
          </cell>
          <cell r="E35">
            <v>30000000</v>
          </cell>
        </row>
        <row r="36">
          <cell r="B36" t="str">
            <v>ĐỖ THỪA LUÔNG</v>
          </cell>
          <cell r="C36" t="str">
            <v>TRỌN ĐƯỜNG</v>
          </cell>
          <cell r="E36">
            <v>35000000</v>
          </cell>
        </row>
        <row r="37">
          <cell r="B37" t="str">
            <v>ĐỖ THỪA TỰ</v>
          </cell>
          <cell r="C37" t="str">
            <v>TRỌN ĐƯỜNG</v>
          </cell>
          <cell r="E37">
            <v>35000000</v>
          </cell>
        </row>
        <row r="38">
          <cell r="B38" t="str">
            <v>ĐỖ NHUẬN</v>
          </cell>
          <cell r="C38" t="str">
            <v>LÊ TRỌNG TẤN</v>
          </cell>
          <cell r="D38" t="str">
            <v>CUỐI HẺM SỐ 01 SƠN KỲ</v>
          </cell>
          <cell r="E38">
            <v>35000000</v>
          </cell>
        </row>
        <row r="39">
          <cell r="C39" t="str">
            <v>CUỐI HẺM SỐ 01 SƠN KỲ</v>
          </cell>
          <cell r="D39" t="str">
            <v>TÂN KỲ TÂN QUÝ</v>
          </cell>
          <cell r="E39">
            <v>30000000</v>
          </cell>
        </row>
        <row r="40">
          <cell r="B40" t="str">
            <v>ĐỘC LẬP</v>
          </cell>
          <cell r="C40" t="str">
            <v>TRỌN ĐƯỜNG</v>
          </cell>
          <cell r="E40">
            <v>55000000</v>
          </cell>
        </row>
        <row r="41">
          <cell r="B41" t="str">
            <v>ĐƯỜNG C1</v>
          </cell>
          <cell r="C41" t="str">
            <v>ĐƯỜNG C8</v>
          </cell>
          <cell r="D41" t="str">
            <v>ĐƯỜNG C2</v>
          </cell>
          <cell r="E41">
            <v>25000000</v>
          </cell>
        </row>
        <row r="42">
          <cell r="B42" t="str">
            <v>ĐƯỜNG C4</v>
          </cell>
          <cell r="C42" t="str">
            <v>ĐƯỜNG C5</v>
          </cell>
          <cell r="D42" t="str">
            <v>ĐƯỜNG C7</v>
          </cell>
          <cell r="E42">
            <v>25000000</v>
          </cell>
        </row>
        <row r="43">
          <cell r="B43" t="str">
            <v>ĐƯỜNG C4A</v>
          </cell>
          <cell r="C43" t="str">
            <v>ĐƯỜNG S11</v>
          </cell>
          <cell r="D43" t="str">
            <v>ĐƯỜNG C1</v>
          </cell>
          <cell r="E43">
            <v>25000000</v>
          </cell>
        </row>
        <row r="44">
          <cell r="B44" t="str">
            <v>ĐƯỜNG C5</v>
          </cell>
          <cell r="C44" t="str">
            <v>ĐƯỜNG C8</v>
          </cell>
          <cell r="D44" t="str">
            <v>ĐƯỜNG C2</v>
          </cell>
          <cell r="E44">
            <v>25000000</v>
          </cell>
        </row>
        <row r="45">
          <cell r="B45" t="str">
            <v>ĐƯỜNG C6</v>
          </cell>
          <cell r="C45" t="str">
            <v>ĐƯỜNG C5</v>
          </cell>
          <cell r="D45" t="str">
            <v>ĐƯỜNG C7</v>
          </cell>
          <cell r="E45">
            <v>25000000</v>
          </cell>
        </row>
        <row r="46">
          <cell r="B46" t="str">
            <v>ĐƯỜNG C6A</v>
          </cell>
          <cell r="C46" t="str">
            <v>ĐƯỜNG S11</v>
          </cell>
          <cell r="D46" t="str">
            <v>ĐƯỜNG C1</v>
          </cell>
          <cell r="E46">
            <v>25000000</v>
          </cell>
        </row>
        <row r="47">
          <cell r="B47" t="str">
            <v>ĐƯỜNG C7</v>
          </cell>
          <cell r="C47" t="str">
            <v>ĐƯỜNG C8</v>
          </cell>
          <cell r="D47" t="str">
            <v>ĐƯỜNG C2</v>
          </cell>
          <cell r="E47">
            <v>25000000</v>
          </cell>
        </row>
        <row r="48">
          <cell r="B48" t="str">
            <v>ĐƯỜNG C8</v>
          </cell>
          <cell r="C48" t="str">
            <v>ĐƯỜNG C7</v>
          </cell>
          <cell r="D48" t="str">
            <v>ĐƯỜNG S11</v>
          </cell>
          <cell r="E48">
            <v>28000000</v>
          </cell>
        </row>
        <row r="49">
          <cell r="B49" t="str">
            <v>ĐƯỜNG CC1</v>
          </cell>
          <cell r="C49" t="str">
            <v>ĐƯỜNG CN1</v>
          </cell>
          <cell r="D49" t="str">
            <v>ĐƯỜNG CC2</v>
          </cell>
          <cell r="E49">
            <v>25000000</v>
          </cell>
        </row>
        <row r="50">
          <cell r="B50" t="str">
            <v>ĐƯỜNG CC2</v>
          </cell>
          <cell r="C50" t="str">
            <v>ĐƯỜNG DC9</v>
          </cell>
          <cell r="D50" t="str">
            <v>ĐƯỜNG CN1</v>
          </cell>
          <cell r="E50">
            <v>25000000</v>
          </cell>
        </row>
        <row r="51">
          <cell r="B51" t="str">
            <v>ĐƯỜNG CC3</v>
          </cell>
          <cell r="C51" t="str">
            <v>ĐƯỜNG CC4</v>
          </cell>
          <cell r="D51" t="str">
            <v>ĐƯỜNG CC2</v>
          </cell>
          <cell r="E51">
            <v>25000000</v>
          </cell>
        </row>
        <row r="52">
          <cell r="B52" t="str">
            <v>ĐƯỜNG CC4</v>
          </cell>
          <cell r="C52" t="str">
            <v>ĐƯỜNG CC5</v>
          </cell>
          <cell r="D52" t="str">
            <v>ĐƯỜNG CN1</v>
          </cell>
          <cell r="E52">
            <v>25000000</v>
          </cell>
        </row>
        <row r="53">
          <cell r="B53" t="str">
            <v>ĐƯỜNG CC5</v>
          </cell>
          <cell r="C53" t="str">
            <v>ĐƯỜNG CN1</v>
          </cell>
          <cell r="D53" t="str">
            <v>ĐƯỜNG CC2</v>
          </cell>
          <cell r="E53">
            <v>25000000</v>
          </cell>
        </row>
        <row r="54">
          <cell r="B54" t="str">
            <v>ĐƯỜNG CN1</v>
          </cell>
          <cell r="C54" t="str">
            <v>ĐƯỜNG KÊNH 19/5</v>
          </cell>
          <cell r="D54" t="str">
            <v>LÊ TRỌNG TẤN</v>
          </cell>
          <cell r="E54">
            <v>30000000</v>
          </cell>
        </row>
        <row r="55">
          <cell r="B55" t="str">
            <v>ĐƯỜNG CN6</v>
          </cell>
          <cell r="C55" t="str">
            <v>ĐƯỜNG CN1</v>
          </cell>
          <cell r="D55" t="str">
            <v>ĐƯỜNG CN11</v>
          </cell>
          <cell r="E55">
            <v>30000000</v>
          </cell>
        </row>
        <row r="56">
          <cell r="B56" t="str">
            <v>ĐƯỜNG CN11</v>
          </cell>
          <cell r="C56" t="str">
            <v>ĐƯỜNG CN1</v>
          </cell>
          <cell r="D56" t="str">
            <v>TÂY THẠNH</v>
          </cell>
          <cell r="E56">
            <v>30000000</v>
          </cell>
        </row>
        <row r="57">
          <cell r="B57" t="str">
            <v>ĐƯỜNG D9</v>
          </cell>
          <cell r="C57" t="str">
            <v>TÂY THẠNH</v>
          </cell>
          <cell r="D57" t="str">
            <v>CHẾ LAN VIÊN</v>
          </cell>
          <cell r="E57">
            <v>23000000</v>
          </cell>
        </row>
        <row r="58">
          <cell r="B58" t="str">
            <v>ĐƯỜNG D14A</v>
          </cell>
          <cell r="C58" t="str">
            <v>ĐƯỜNG D13</v>
          </cell>
          <cell r="D58" t="str">
            <v>ĐƯỜNG D15</v>
          </cell>
          <cell r="E58">
            <v>23000000</v>
          </cell>
        </row>
        <row r="59">
          <cell r="B59" t="str">
            <v>ĐƯỜNG DC1</v>
          </cell>
          <cell r="C59" t="str">
            <v>ĐƯỜNG CN1</v>
          </cell>
          <cell r="D59" t="str">
            <v>CUỐI ĐƯỜNG</v>
          </cell>
          <cell r="E59">
            <v>23000000</v>
          </cell>
        </row>
        <row r="60">
          <cell r="B60" t="str">
            <v>ĐƯỜNG DC11</v>
          </cell>
          <cell r="C60" t="str">
            <v>ĐƯỜNG CN1</v>
          </cell>
          <cell r="D60" t="str">
            <v>CUỐI ĐƯỜNG</v>
          </cell>
          <cell r="E60">
            <v>23000000</v>
          </cell>
        </row>
        <row r="61">
          <cell r="B61" t="str">
            <v>ĐƯỜNG D10</v>
          </cell>
          <cell r="C61" t="str">
            <v>ĐƯỜNG D9</v>
          </cell>
          <cell r="D61" t="str">
            <v>CUỐI ĐƯỜNG</v>
          </cell>
          <cell r="E61">
            <v>23000000</v>
          </cell>
        </row>
        <row r="62">
          <cell r="B62" t="str">
            <v>ĐƯỜNG D11</v>
          </cell>
          <cell r="C62" t="str">
            <v>ĐƯỜNG D10</v>
          </cell>
          <cell r="D62" t="str">
            <v>CUỐI ĐƯỜNG</v>
          </cell>
          <cell r="E62">
            <v>23000000</v>
          </cell>
        </row>
        <row r="63">
          <cell r="B63" t="str">
            <v>ĐƯỜNG D12</v>
          </cell>
          <cell r="C63" t="str">
            <v>ĐƯỜNG D13</v>
          </cell>
          <cell r="D63" t="str">
            <v>ĐƯỜNG D15</v>
          </cell>
          <cell r="E63">
            <v>23000000</v>
          </cell>
        </row>
        <row r="64">
          <cell r="B64" t="str">
            <v>ĐƯỜNG D13</v>
          </cell>
          <cell r="C64" t="str">
            <v>TÂY THẠNH</v>
          </cell>
          <cell r="D64" t="str">
            <v>CUỐI ĐƯỜNG</v>
          </cell>
          <cell r="E64">
            <v>23000000</v>
          </cell>
        </row>
        <row r="65">
          <cell r="B65" t="str">
            <v>ĐƯỜNG D14B</v>
          </cell>
          <cell r="C65" t="str">
            <v>ĐƯỜNG D13</v>
          </cell>
          <cell r="D65" t="str">
            <v>ĐƯỜNG D15</v>
          </cell>
          <cell r="E65">
            <v>23000000</v>
          </cell>
        </row>
        <row r="66">
          <cell r="B66" t="str">
            <v>ĐƯỜNG D15</v>
          </cell>
          <cell r="C66" t="str">
            <v>ĐƯỜNG D10</v>
          </cell>
          <cell r="D66" t="str">
            <v>CUỐI ĐƯỜNG</v>
          </cell>
          <cell r="E66">
            <v>23000000</v>
          </cell>
        </row>
        <row r="67">
          <cell r="B67" t="str">
            <v>ĐƯỜNG D16</v>
          </cell>
          <cell r="C67" t="str">
            <v>ĐƯỜNG D9</v>
          </cell>
          <cell r="D67" t="str">
            <v>CUỐI ĐƯỜNG</v>
          </cell>
          <cell r="E67">
            <v>23000000</v>
          </cell>
        </row>
        <row r="68">
          <cell r="B68" t="str">
            <v>ĐƯỜNG DC3</v>
          </cell>
          <cell r="C68" t="str">
            <v>ĐƯỜNG CN6</v>
          </cell>
          <cell r="D68" t="str">
            <v>CUỐI ĐƯỜNG</v>
          </cell>
          <cell r="E68">
            <v>23000000</v>
          </cell>
        </row>
        <row r="69">
          <cell r="B69" t="str">
            <v>ĐƯỜNG DC4</v>
          </cell>
          <cell r="C69" t="str">
            <v>ĐƯỜNG DC9</v>
          </cell>
          <cell r="D69" t="str">
            <v>ĐƯỜNG CN11</v>
          </cell>
          <cell r="E69">
            <v>23000000</v>
          </cell>
        </row>
        <row r="70">
          <cell r="B70" t="str">
            <v>ĐƯỜNG DC5</v>
          </cell>
          <cell r="C70" t="str">
            <v>ĐƯỜNG CN6</v>
          </cell>
          <cell r="D70" t="str">
            <v>CUỐI ĐƯỜNG</v>
          </cell>
          <cell r="E70">
            <v>23000000</v>
          </cell>
        </row>
        <row r="71">
          <cell r="B71" t="str">
            <v>ĐƯỜNG DC7</v>
          </cell>
          <cell r="C71" t="str">
            <v>ĐƯỜNG CN6</v>
          </cell>
          <cell r="D71" t="str">
            <v>CUỐI ĐƯỜNG</v>
          </cell>
          <cell r="E71">
            <v>23000000</v>
          </cell>
        </row>
        <row r="72">
          <cell r="B72" t="str">
            <v>ĐƯỜNG DC9</v>
          </cell>
          <cell r="C72" t="str">
            <v>ĐƯỜNG CN1</v>
          </cell>
          <cell r="D72" t="str">
            <v>CUỐI ĐƯỜNG</v>
          </cell>
          <cell r="E72">
            <v>23000000</v>
          </cell>
        </row>
        <row r="73">
          <cell r="B73" t="str">
            <v>ĐƯỜNG KÊNH 19/5</v>
          </cell>
          <cell r="C73" t="str">
            <v>BÌNH LONG</v>
          </cell>
          <cell r="D73" t="str">
            <v>LÊ TRỌNG TẤN</v>
          </cell>
          <cell r="E73">
            <v>30000000</v>
          </cell>
        </row>
        <row r="74">
          <cell r="C74" t="str">
            <v>LÊ TRỌNG TẤN</v>
          </cell>
          <cell r="D74" t="str">
            <v>KÊNH THAM LƯƠNG</v>
          </cell>
          <cell r="E74">
            <v>35000000</v>
          </cell>
        </row>
        <row r="75">
          <cell r="B75" t="str">
            <v>ĐƯỜNG  30/4</v>
          </cell>
          <cell r="C75" t="str">
            <v>TRỌN ĐƯỜNG</v>
          </cell>
          <cell r="E75">
            <v>35000000</v>
          </cell>
        </row>
        <row r="76">
          <cell r="B76" t="str">
            <v>ĐƯỜNG BỜ BAO TÂN THẮNG</v>
          </cell>
          <cell r="C76" t="str">
            <v>BÌNH LONG</v>
          </cell>
          <cell r="D76" t="str">
            <v>ĐƯỜNG KÊNH 19/5</v>
          </cell>
          <cell r="E76">
            <v>35000000</v>
          </cell>
        </row>
        <row r="77">
          <cell r="B77" t="str">
            <v>ĐƯỜNG CÂY KEO</v>
          </cell>
          <cell r="C77" t="str">
            <v>LŨY BÁN BÍCH</v>
          </cell>
          <cell r="D77" t="str">
            <v>TÔ HIỆU</v>
          </cell>
          <cell r="E77">
            <v>38000000</v>
          </cell>
        </row>
        <row r="78">
          <cell r="B78" t="str">
            <v>ĐƯỜNG S5</v>
          </cell>
          <cell r="C78" t="str">
            <v>ĐƯỜNG S2</v>
          </cell>
          <cell r="D78" t="str">
            <v>KÊNH 19/5</v>
          </cell>
          <cell r="E78">
            <v>23000000</v>
          </cell>
        </row>
        <row r="79">
          <cell r="B79" t="str">
            <v>ĐƯỜNG S1</v>
          </cell>
          <cell r="C79" t="str">
            <v>ĐƯỜNG KÊNH 19/5</v>
          </cell>
          <cell r="D79" t="str">
            <v>CUỐI ĐƯỜNG</v>
          </cell>
          <cell r="E79">
            <v>23000000</v>
          </cell>
        </row>
        <row r="80">
          <cell r="B80" t="str">
            <v>ĐƯỜNG S11</v>
          </cell>
          <cell r="C80" t="str">
            <v>ĐƯỜNG KÊNH 19/5</v>
          </cell>
          <cell r="D80" t="str">
            <v>TÂY THẠNH</v>
          </cell>
          <cell r="E80">
            <v>23000000</v>
          </cell>
        </row>
        <row r="81">
          <cell r="B81" t="str">
            <v>ĐƯỜNG S3</v>
          </cell>
          <cell r="C81" t="str">
            <v>ĐƯỜNG KÊNH 19/5</v>
          </cell>
          <cell r="D81" t="str">
            <v>ĐƯỜNG S2</v>
          </cell>
          <cell r="E81">
            <v>23000000</v>
          </cell>
        </row>
        <row r="82">
          <cell r="B82" t="str">
            <v>ĐƯỜNG S7</v>
          </cell>
          <cell r="C82" t="str">
            <v>ĐƯỜNG S2</v>
          </cell>
          <cell r="D82" t="str">
            <v>ĐƯỜNG KÊNH 19/5</v>
          </cell>
          <cell r="E82">
            <v>23000000</v>
          </cell>
        </row>
        <row r="83">
          <cell r="B83" t="str">
            <v>ĐƯỜNG S9</v>
          </cell>
          <cell r="C83" t="str">
            <v>ĐƯỜNG S2</v>
          </cell>
          <cell r="D83" t="str">
            <v>ĐƯỜNG KÊNH 19/5</v>
          </cell>
          <cell r="E83">
            <v>23000000</v>
          </cell>
        </row>
        <row r="84">
          <cell r="B84" t="str">
            <v>ĐƯỜNG SỐ 1</v>
          </cell>
          <cell r="C84" t="str">
            <v>PHAN ĐÌNH PHÙNG</v>
          </cell>
          <cell r="D84" t="str">
            <v>NGUYỄN VĂN TỐ</v>
          </cell>
          <cell r="E84">
            <v>35000000</v>
          </cell>
        </row>
        <row r="85">
          <cell r="B85" t="str">
            <v>ĐƯỜNG SỐ 2</v>
          </cell>
          <cell r="C85" t="str">
            <v>PHAN ĐÌNH PHÙNG</v>
          </cell>
          <cell r="D85" t="str">
            <v>NGUYỄN VĂN TỐ</v>
          </cell>
          <cell r="E85">
            <v>35000000</v>
          </cell>
        </row>
        <row r="86">
          <cell r="B86" t="str">
            <v>ĐƯỜNG HƯỚNG ĐÔNG CHỢ SƠN KỲ</v>
          </cell>
          <cell r="C86" t="str">
            <v>TRỌN ĐƯỜNG</v>
          </cell>
          <cell r="E86">
            <v>30000000</v>
          </cell>
        </row>
        <row r="87">
          <cell r="B87" t="str">
            <v>ĐƯỜNG KÊNH TÂN HOÁ</v>
          </cell>
          <cell r="C87" t="str">
            <v>TRỌN ĐƯỜNG</v>
          </cell>
          <cell r="E87">
            <v>30000000</v>
          </cell>
        </row>
        <row r="88">
          <cell r="B88" t="str">
            <v>ĐƯỜNG ĐIỆN CAO THẾ</v>
          </cell>
          <cell r="C88" t="str">
            <v>BÌNH LONG</v>
          </cell>
          <cell r="D88" t="str">
            <v>CUỐI ĐƯỜNG (PHƯỜNG PHÚ THẠNH)</v>
          </cell>
          <cell r="E88">
            <v>33000000</v>
          </cell>
        </row>
        <row r="89">
          <cell r="C89" t="str">
            <v>TRƯƠNG VĨNH KÝ</v>
          </cell>
          <cell r="D89" t="str">
            <v>CUỐI ĐƯỜNG  (PHƯỜNG TÂN SƠN NHÌ)</v>
          </cell>
          <cell r="E89">
            <v>35000000</v>
          </cell>
        </row>
        <row r="90">
          <cell r="B90" t="str">
            <v>ĐƯỜNG NỐI TÂN SƠN NHÌ- TRƯƠNG VĨNH KÝ</v>
          </cell>
          <cell r="C90" t="str">
            <v>TRỌN ĐƯỜNG</v>
          </cell>
          <cell r="E90">
            <v>35000000</v>
          </cell>
        </row>
        <row r="91">
          <cell r="B91" t="str">
            <v>ĐƯỜNG SỐ 18 (PHƯỜNG TÂN QUÝ)</v>
          </cell>
          <cell r="C91" t="str">
            <v>TRỌN ĐƯỜNG</v>
          </cell>
          <cell r="E91">
            <v>25000000</v>
          </cell>
        </row>
        <row r="92">
          <cell r="B92" t="str">
            <v>ĐƯỜNG SỐ 19 (PHƯỜNG TÂN QUÝ)</v>
          </cell>
          <cell r="C92" t="str">
            <v>TRỌN ĐƯỜNG</v>
          </cell>
          <cell r="E92">
            <v>25000000</v>
          </cell>
        </row>
        <row r="93">
          <cell r="B93" t="str">
            <v>ĐƯỜNG SỐ 27 (PHƯỜNG SƠN KỲ)</v>
          </cell>
          <cell r="C93" t="str">
            <v>TRỌN ĐƯỜNG</v>
          </cell>
          <cell r="E93">
            <v>25000000</v>
          </cell>
        </row>
        <row r="94">
          <cell r="B94" t="str">
            <v>ĐƯỜNG T1</v>
          </cell>
          <cell r="C94" t="str">
            <v>ĐƯỜNG KÊNH 19/5</v>
          </cell>
          <cell r="D94" t="str">
            <v>CUỐI ĐƯỜNG</v>
          </cell>
          <cell r="E94">
            <v>25000000</v>
          </cell>
        </row>
        <row r="95">
          <cell r="B95" t="str">
            <v>ĐƯỜNG T4A</v>
          </cell>
          <cell r="C95" t="str">
            <v>ĐƯỜNG T3</v>
          </cell>
          <cell r="D95" t="str">
            <v>ĐƯỜNG T5</v>
          </cell>
          <cell r="E95">
            <v>25000000</v>
          </cell>
        </row>
        <row r="96">
          <cell r="B96" t="str">
            <v>ĐƯỜNG T4B</v>
          </cell>
          <cell r="C96" t="str">
            <v>ĐƯỜNG T3</v>
          </cell>
          <cell r="D96" t="str">
            <v>ĐƯỜNG T5</v>
          </cell>
          <cell r="E96">
            <v>25000000</v>
          </cell>
        </row>
        <row r="97">
          <cell r="B97" t="str">
            <v>ĐƯỜNG T6</v>
          </cell>
          <cell r="C97" t="str">
            <v>LÊ TRỌNG TẤN</v>
          </cell>
          <cell r="D97" t="str">
            <v>ĐƯỜNG KÊNH 19/5</v>
          </cell>
          <cell r="E97">
            <v>25000000</v>
          </cell>
        </row>
        <row r="98">
          <cell r="B98" t="str">
            <v>ĐƯỜNG TRƯỚC TRƯỜNG PTTH TÂN BÌNH</v>
          </cell>
          <cell r="C98" t="str">
            <v>TRỌN ĐƯỜNG</v>
          </cell>
          <cell r="E98">
            <v>35000000</v>
          </cell>
        </row>
        <row r="99">
          <cell r="B99" t="str">
            <v>GÒ DẦU</v>
          </cell>
          <cell r="C99" t="str">
            <v>TRỌN ĐƯỜNG</v>
          </cell>
          <cell r="E99">
            <v>55000000</v>
          </cell>
        </row>
        <row r="100">
          <cell r="B100" t="str">
            <v>HÀNH LANG BẢO VỆ NHÁNH PHỤ KÊNH NƯỚC ĐEN</v>
          </cell>
          <cell r="C100" t="str">
            <v>TÂN HƯƠNG</v>
          </cell>
          <cell r="D100" t="str">
            <v>THƯỢNG NGUỒN NHÁNH PHỤ</v>
          </cell>
          <cell r="E100">
            <v>25000000</v>
          </cell>
        </row>
        <row r="101">
          <cell r="B101" t="str">
            <v>ĐƯỜNG TỔ 46</v>
          </cell>
          <cell r="C101" t="str">
            <v>TRỌN ĐƯỜNG</v>
          </cell>
          <cell r="E101">
            <v>28000000</v>
          </cell>
        </row>
        <row r="102">
          <cell r="B102" t="str">
            <v>ĐƯỜNG TỔ 48</v>
          </cell>
          <cell r="C102" t="str">
            <v>TRỌN ĐƯỜNG</v>
          </cell>
          <cell r="E102">
            <v>28000000</v>
          </cell>
        </row>
        <row r="103">
          <cell r="B103" t="str">
            <v>HÀN MẶC TỬ</v>
          </cell>
          <cell r="C103" t="str">
            <v>THỐNG NHẤT</v>
          </cell>
          <cell r="D103" t="str">
            <v>NGUYỄN TRƯỜNG TỘ</v>
          </cell>
          <cell r="E103">
            <v>40000000</v>
          </cell>
        </row>
        <row r="104">
          <cell r="B104" t="str">
            <v>HIỀN VƯƠNG</v>
          </cell>
          <cell r="C104" t="str">
            <v>Đ. TRUNG TÂM</v>
          </cell>
          <cell r="D104" t="str">
            <v>PHAN VĂN NĂM</v>
          </cell>
          <cell r="E104">
            <v>35000000</v>
          </cell>
        </row>
        <row r="105">
          <cell r="C105" t="str">
            <v>PHAN VĂN NĂM</v>
          </cell>
          <cell r="D105" t="str">
            <v>VĂN CAO  </v>
          </cell>
          <cell r="E105">
            <v>40000000</v>
          </cell>
        </row>
        <row r="106">
          <cell r="C106" t="str">
            <v>VĂN CAO  </v>
          </cell>
          <cell r="D106" t="str">
            <v>BÌNH LONG</v>
          </cell>
          <cell r="E106">
            <v>35000000</v>
          </cell>
        </row>
        <row r="107">
          <cell r="B107" t="str">
            <v>HỒ ĐẮC DI</v>
          </cell>
          <cell r="C107" t="str">
            <v>TRỌN ĐƯỜNG</v>
          </cell>
          <cell r="E107">
            <v>35000000</v>
          </cell>
        </row>
        <row r="108">
          <cell r="B108" t="str">
            <v>HỒ NGỌC CẨN</v>
          </cell>
          <cell r="C108" t="str">
            <v>TRẦN HƯNG ĐẠO</v>
          </cell>
          <cell r="D108" t="str">
            <v>THỐNG NHẤT</v>
          </cell>
          <cell r="E108">
            <v>35000000</v>
          </cell>
        </row>
        <row r="109">
          <cell r="B109" t="str">
            <v>HOÀNG NGỌC PHÁCH</v>
          </cell>
          <cell r="C109" t="str">
            <v>NGUYỄN SƠN</v>
          </cell>
          <cell r="D109" t="str">
            <v>LÊ THÚC HOẠCH</v>
          </cell>
          <cell r="E109">
            <v>35000000</v>
          </cell>
        </row>
        <row r="110">
          <cell r="B110" t="str">
            <v>HOÀNG THIỀU HOA</v>
          </cell>
          <cell r="C110" t="str">
            <v>THẠCH LAM</v>
          </cell>
          <cell r="D110" t="str">
            <v>HOÀ BÌNH</v>
          </cell>
          <cell r="E110">
            <v>35000000</v>
          </cell>
        </row>
        <row r="111">
          <cell r="B111" t="str">
            <v>HOÀNG VĂN HOÈ</v>
          </cell>
          <cell r="C111" t="str">
            <v>TRỌN ĐƯỜNG</v>
          </cell>
          <cell r="E111">
            <v>35000000</v>
          </cell>
        </row>
        <row r="112">
          <cell r="B112" t="str">
            <v>HOÀNG XUÂN NHỊ</v>
          </cell>
          <cell r="C112" t="str">
            <v>ÂU CƠ</v>
          </cell>
          <cell r="D112" t="str">
            <v>KHUÔNG VIỆT</v>
          </cell>
          <cell r="E112">
            <v>40000000</v>
          </cell>
        </row>
        <row r="113">
          <cell r="B113" t="str">
            <v>HÒA BÌNH</v>
          </cell>
          <cell r="C113" t="str">
            <v>KHUÔNG VIỆT</v>
          </cell>
          <cell r="D113" t="str">
            <v>LŨY BÁN BÍCH</v>
          </cell>
          <cell r="E113">
            <v>70000000</v>
          </cell>
        </row>
        <row r="114">
          <cell r="C114" t="str">
            <v>LŨY BÁN BÍCH</v>
          </cell>
          <cell r="D114" t="str">
            <v>NGÃ TƯ BỐN XÃ</v>
          </cell>
          <cell r="E114">
            <v>50000000</v>
          </cell>
        </row>
        <row r="115">
          <cell r="B115" t="str">
            <v>HUỲNH VĂN CHÍNH</v>
          </cell>
          <cell r="C115" t="str">
            <v>KHUÔNG VIỆT</v>
          </cell>
          <cell r="D115" t="str">
            <v>CHUNG CƯ NHIÊU LỘC</v>
          </cell>
          <cell r="E115">
            <v>45000000</v>
          </cell>
        </row>
        <row r="116">
          <cell r="B116" t="str">
            <v>HUỲNH THIỆN LỘC</v>
          </cell>
          <cell r="C116" t="str">
            <v>LŨY BÁN BÍCH</v>
          </cell>
          <cell r="D116" t="str">
            <v>KÊNH TÂN HOÁ</v>
          </cell>
          <cell r="E116">
            <v>40000000</v>
          </cell>
        </row>
        <row r="117">
          <cell r="B117" t="str">
            <v>ÍCH THIỆN</v>
          </cell>
          <cell r="C117" t="str">
            <v>PHỐ CHỢ</v>
          </cell>
          <cell r="D117" t="str">
            <v>NGUYỄN TRƯỜNG TỘ</v>
          </cell>
          <cell r="E117">
            <v>40000000</v>
          </cell>
        </row>
        <row r="118">
          <cell r="B118" t="str">
            <v>KHUÔNG VIỆT</v>
          </cell>
          <cell r="C118" t="str">
            <v>ÂU CƠ</v>
          </cell>
          <cell r="D118" t="str">
            <v>HOÀ BÌNH</v>
          </cell>
          <cell r="E118">
            <v>45000000</v>
          </cell>
        </row>
        <row r="119">
          <cell r="B119" t="str">
            <v>LÊ CAO LÃNG</v>
          </cell>
          <cell r="C119" t="str">
            <v>TRỌN ĐƯỜNG</v>
          </cell>
          <cell r="E119">
            <v>35000000</v>
          </cell>
        </row>
        <row r="120">
          <cell r="B120" t="str">
            <v>LÊ CẢNH TUÂN</v>
          </cell>
          <cell r="C120" t="str">
            <v>TRỌN ĐƯỜNG</v>
          </cell>
          <cell r="E120">
            <v>35000000</v>
          </cell>
        </row>
        <row r="121">
          <cell r="B121" t="str">
            <v>LÊ KHÔI</v>
          </cell>
          <cell r="C121" t="str">
            <v>TRỌN ĐƯỜNG</v>
          </cell>
          <cell r="E121">
            <v>35000000</v>
          </cell>
        </row>
        <row r="122">
          <cell r="B122" t="str">
            <v>LÊ LÂM</v>
          </cell>
          <cell r="C122" t="str">
            <v>TRỌN ĐƯỜNG</v>
          </cell>
          <cell r="E122">
            <v>35000000</v>
          </cell>
        </row>
        <row r="123">
          <cell r="B123" t="str">
            <v>LÊ LĂNG</v>
          </cell>
          <cell r="C123" t="str">
            <v>TRỌN ĐƯỜNG</v>
          </cell>
          <cell r="E123">
            <v>35000000</v>
          </cell>
        </row>
        <row r="124">
          <cell r="B124" t="str">
            <v>LÊ LIỄU</v>
          </cell>
          <cell r="C124" t="str">
            <v>TRỌN ĐƯỜNG</v>
          </cell>
          <cell r="E124">
            <v>35000000</v>
          </cell>
        </row>
        <row r="125">
          <cell r="B125" t="str">
            <v>LÊ LƯ</v>
          </cell>
          <cell r="C125" t="str">
            <v>TRỌN ĐƯỜNG</v>
          </cell>
          <cell r="E125">
            <v>35000000</v>
          </cell>
        </row>
        <row r="126">
          <cell r="B126" t="str">
            <v>LÊ LỘ</v>
          </cell>
          <cell r="C126" t="str">
            <v>TRỌN ĐƯỜNG</v>
          </cell>
          <cell r="E126">
            <v>35000000</v>
          </cell>
        </row>
        <row r="127">
          <cell r="B127" t="str">
            <v>LÊ ĐẠI</v>
          </cell>
          <cell r="C127" t="str">
            <v>TRỌN ĐƯỜNG</v>
          </cell>
          <cell r="E127">
            <v>35000000</v>
          </cell>
        </row>
        <row r="128">
          <cell r="B128" t="str">
            <v>LÊ NGÃ</v>
          </cell>
          <cell r="C128" t="str">
            <v>TRỌN ĐƯỜNG</v>
          </cell>
          <cell r="E128">
            <v>35000000</v>
          </cell>
        </row>
        <row r="129">
          <cell r="B129" t="str">
            <v>LÊ NIỆM</v>
          </cell>
          <cell r="C129" t="str">
            <v>TRỌN ĐƯỜNG</v>
          </cell>
          <cell r="E129">
            <v>35000000</v>
          </cell>
        </row>
        <row r="130">
          <cell r="B130" t="str">
            <v>LÊ ĐÌNH THÁM</v>
          </cell>
          <cell r="C130" t="str">
            <v>TRỌN ĐƯỜNG</v>
          </cell>
          <cell r="E130">
            <v>35000000</v>
          </cell>
        </row>
        <row r="131">
          <cell r="B131" t="str">
            <v>LÊ QUANG CHIỂU</v>
          </cell>
          <cell r="C131" t="str">
            <v>TRỌN ĐƯỜNG</v>
          </cell>
          <cell r="E131">
            <v>35000000</v>
          </cell>
        </row>
        <row r="132">
          <cell r="B132" t="str">
            <v>LÊ QUỐC TRINH</v>
          </cell>
          <cell r="C132" t="str">
            <v>TRỌN ĐƯỜNG</v>
          </cell>
          <cell r="E132">
            <v>35000000</v>
          </cell>
        </row>
        <row r="133">
          <cell r="B133" t="str">
            <v>LÊ SAO</v>
          </cell>
          <cell r="C133" t="str">
            <v>TRỌN ĐƯỜNG</v>
          </cell>
          <cell r="E133">
            <v>35000000</v>
          </cell>
        </row>
        <row r="134">
          <cell r="B134" t="str">
            <v>LÊ SÁT</v>
          </cell>
          <cell r="C134" t="str">
            <v>TRỌN ĐƯỜNG</v>
          </cell>
          <cell r="E134">
            <v>32000000</v>
          </cell>
        </row>
        <row r="135">
          <cell r="B135" t="str">
            <v>LÊ THIỆT</v>
          </cell>
          <cell r="C135" t="str">
            <v>TRỌN ĐƯỜNG</v>
          </cell>
          <cell r="E135">
            <v>35000000</v>
          </cell>
        </row>
        <row r="136">
          <cell r="B136" t="str">
            <v>LÊ THÚC HOẠCH</v>
          </cell>
          <cell r="C136" t="str">
            <v>TRỌN ĐƯỜNG</v>
          </cell>
          <cell r="E136">
            <v>45000000</v>
          </cell>
        </row>
        <row r="137">
          <cell r="B137" t="str">
            <v>LÊ TRỌNG TẤN</v>
          </cell>
          <cell r="C137" t="str">
            <v>TRỌN ĐƯỜNG</v>
          </cell>
          <cell r="E137">
            <v>45000000</v>
          </cell>
        </row>
        <row r="138">
          <cell r="B138" t="str">
            <v>LÊ TRUNG ĐÌNH</v>
          </cell>
          <cell r="C138" t="str">
            <v>TRỌN ĐƯỜNG</v>
          </cell>
          <cell r="E138">
            <v>30000000</v>
          </cell>
        </row>
        <row r="139">
          <cell r="B139" t="str">
            <v>LÊ VĂN PHAN</v>
          </cell>
          <cell r="C139" t="str">
            <v>TRỌN ĐƯỜNG</v>
          </cell>
          <cell r="E139">
            <v>35000000</v>
          </cell>
        </row>
        <row r="140">
          <cell r="B140" t="str">
            <v>LÊ VĨNH HOÀ</v>
          </cell>
          <cell r="C140" t="str">
            <v>TRỌN ĐƯỜNG</v>
          </cell>
          <cell r="E140">
            <v>35000000</v>
          </cell>
        </row>
        <row r="141">
          <cell r="B141" t="str">
            <v>LƯƠNG MINH NGUYỆT</v>
          </cell>
          <cell r="C141" t="str">
            <v>TRỌN ĐƯỜNG</v>
          </cell>
          <cell r="E141">
            <v>35000000</v>
          </cell>
        </row>
        <row r="142">
          <cell r="B142" t="str">
            <v>LƯƠNG ĐẮC BẰNG</v>
          </cell>
          <cell r="C142" t="str">
            <v>TRỌN ĐƯỜNG</v>
          </cell>
          <cell r="E142">
            <v>28000000</v>
          </cell>
        </row>
        <row r="143">
          <cell r="B143" t="str">
            <v>LƯƠNG THẾ VINH</v>
          </cell>
          <cell r="C143" t="str">
            <v>TRỌN ĐƯỜNG</v>
          </cell>
          <cell r="E143">
            <v>35000000</v>
          </cell>
        </row>
        <row r="144">
          <cell r="B144" t="str">
            <v>LƯƠNG TRÚC ĐÀM</v>
          </cell>
          <cell r="C144" t="str">
            <v>TRỌN ĐƯỜNG</v>
          </cell>
          <cell r="E144">
            <v>35000000</v>
          </cell>
        </row>
        <row r="145">
          <cell r="B145" t="str">
            <v>LŨY BÁN BÍCH</v>
          </cell>
          <cell r="C145" t="str">
            <v>TRỌN ĐƯỜNG</v>
          </cell>
          <cell r="E145">
            <v>80000000</v>
          </cell>
        </row>
        <row r="146">
          <cell r="B146" t="str">
            <v>LÝ THÁI TÔNG</v>
          </cell>
          <cell r="C146" t="str">
            <v>TRỌN ĐƯỜNG</v>
          </cell>
          <cell r="E146">
            <v>35000000</v>
          </cell>
        </row>
        <row r="147">
          <cell r="B147" t="str">
            <v>LÝ THÁNH TÔNG</v>
          </cell>
          <cell r="C147" t="str">
            <v>TRỌN ĐƯỜNG</v>
          </cell>
          <cell r="E147">
            <v>28000000</v>
          </cell>
        </row>
        <row r="148">
          <cell r="B148" t="str">
            <v>LÝ TUỆ</v>
          </cell>
          <cell r="C148" t="str">
            <v>TRỌN ĐƯỜNG</v>
          </cell>
          <cell r="E148">
            <v>28000000</v>
          </cell>
        </row>
        <row r="149">
          <cell r="B149" t="str">
            <v>NGÔ QUYỀN</v>
          </cell>
          <cell r="C149" t="str">
            <v>TRỌN ĐƯỜNG</v>
          </cell>
          <cell r="E149">
            <v>35000000</v>
          </cell>
        </row>
        <row r="150">
          <cell r="B150" t="str">
            <v>NGUYỄN BÁ TÒNG</v>
          </cell>
          <cell r="C150" t="str">
            <v>TRỌN ĐƯỜNG</v>
          </cell>
          <cell r="E150">
            <v>35000000</v>
          </cell>
        </row>
        <row r="151">
          <cell r="B151" t="str">
            <v>NGUYỄN CHÍCH</v>
          </cell>
          <cell r="C151" t="str">
            <v>TRỌN ĐƯỜNG</v>
          </cell>
          <cell r="E151">
            <v>35000000</v>
          </cell>
        </row>
        <row r="152">
          <cell r="B152" t="str">
            <v>NGUYỄN CỬU ĐÀM</v>
          </cell>
          <cell r="C152" t="str">
            <v>TRỌN ĐƯỜNG</v>
          </cell>
          <cell r="E152">
            <v>40000000</v>
          </cell>
        </row>
        <row r="153">
          <cell r="B153" t="str">
            <v>NGUYỄN  DỮ</v>
          </cell>
          <cell r="C153" t="str">
            <v>TRỌN ĐƯỜNG</v>
          </cell>
          <cell r="E153">
            <v>30000000</v>
          </cell>
        </row>
        <row r="154">
          <cell r="B154" t="str">
            <v>NGUYỄN HẬU</v>
          </cell>
          <cell r="C154" t="str">
            <v>TRỌN ĐƯỜNG</v>
          </cell>
          <cell r="E154">
            <v>40000000</v>
          </cell>
        </row>
        <row r="155">
          <cell r="B155" t="str">
            <v>NGUYỄN HỮU DẬT</v>
          </cell>
          <cell r="C155" t="str">
            <v>TRỌN ĐƯỜNG</v>
          </cell>
          <cell r="E155">
            <v>40000000</v>
          </cell>
        </row>
        <row r="156">
          <cell r="B156" t="str">
            <v>NGUYỄN HỮU TIẾN</v>
          </cell>
          <cell r="C156" t="str">
            <v>TRỌN ĐƯỜNG</v>
          </cell>
          <cell r="E156">
            <v>30000000</v>
          </cell>
        </row>
        <row r="157">
          <cell r="B157" t="str">
            <v>NGUYỄN LỘ TRẠCH</v>
          </cell>
          <cell r="C157" t="str">
            <v>TRỌN ĐƯỜNG</v>
          </cell>
          <cell r="E157">
            <v>32000000</v>
          </cell>
        </row>
        <row r="158">
          <cell r="B158" t="str">
            <v>NGUYỄN LÝ</v>
          </cell>
          <cell r="C158" t="str">
            <v>TRỌN ĐƯỜNG</v>
          </cell>
          <cell r="E158">
            <v>35000000</v>
          </cell>
        </row>
        <row r="159">
          <cell r="B159" t="str">
            <v>NGUYỄN MINH CHÂU</v>
          </cell>
          <cell r="C159" t="str">
            <v>THOẠI NGỌC HẦU</v>
          </cell>
          <cell r="D159" t="str">
            <v>CUỐI ĐOẠN THUỘC PHƯỜNG HÒA THẠNH</v>
          </cell>
          <cell r="E159">
            <v>35000000</v>
          </cell>
        </row>
        <row r="160">
          <cell r="C160" t="str">
            <v>ÂU CƠ</v>
          </cell>
          <cell r="D160" t="str">
            <v>HẺM 999 PHƯỜNG PHÚ TRUNG</v>
          </cell>
          <cell r="E160">
            <v>35000000</v>
          </cell>
        </row>
        <row r="161">
          <cell r="C161" t="str">
            <v>HẺM 999 PHƯỜNG PHÚ TRUNG</v>
          </cell>
          <cell r="D161" t="str">
            <v>CUỐI ĐOẠN THUỘC PHƯỜNG HÒA THẠNH</v>
          </cell>
          <cell r="E161">
            <v>28000000</v>
          </cell>
        </row>
        <row r="162">
          <cell r="B162" t="str">
            <v>NGUYỄN MỸ CA</v>
          </cell>
          <cell r="C162" t="str">
            <v>ĐƯỜNG CÂY KEO   </v>
          </cell>
          <cell r="D162" t="str">
            <v>QUÁCH VŨ</v>
          </cell>
          <cell r="E162">
            <v>40000000</v>
          </cell>
        </row>
        <row r="163">
          <cell r="B163" t="str">
            <v>NGUYỄN NGỌC NHỰT</v>
          </cell>
          <cell r="C163" t="str">
            <v>TRỌN ĐƯỜNG</v>
          </cell>
          <cell r="E163">
            <v>30000000</v>
          </cell>
        </row>
        <row r="164">
          <cell r="B164" t="str">
            <v>NGUYỄN NHỮ LÃM</v>
          </cell>
          <cell r="C164" t="str">
            <v>NGUYỄN SƠN</v>
          </cell>
          <cell r="D164" t="str">
            <v>PHÚ THỌ HÒA</v>
          </cell>
          <cell r="E164">
            <v>35000000</v>
          </cell>
        </row>
        <row r="165">
          <cell r="B165" t="str">
            <v>NGUYỄN SƠN</v>
          </cell>
          <cell r="C165" t="str">
            <v>TRỌN ĐƯỜNG</v>
          </cell>
          <cell r="E165">
            <v>65000000</v>
          </cell>
        </row>
        <row r="166">
          <cell r="B166" t="str">
            <v>NGUYỄN SUÝ</v>
          </cell>
          <cell r="C166" t="str">
            <v>TRỌN ĐƯỜNG</v>
          </cell>
          <cell r="E166">
            <v>50000000</v>
          </cell>
        </row>
        <row r="167">
          <cell r="B167" t="str">
            <v>NGUYỄN THÁI HỌC</v>
          </cell>
          <cell r="C167" t="str">
            <v>TRỌN ĐƯỜNG</v>
          </cell>
          <cell r="E167">
            <v>45000000</v>
          </cell>
        </row>
        <row r="168">
          <cell r="B168" t="str">
            <v>NGUYỄN TRƯỜNG TỘ</v>
          </cell>
          <cell r="C168" t="str">
            <v>TRỌN ĐƯỜNG</v>
          </cell>
          <cell r="E168">
            <v>45000000</v>
          </cell>
        </row>
        <row r="169">
          <cell r="B169" t="str">
            <v>NGUYỄN VĂN DƯỠNG</v>
          </cell>
          <cell r="C169" t="str">
            <v>TRỌN ĐƯỜNG</v>
          </cell>
          <cell r="E169">
            <v>32000000</v>
          </cell>
        </row>
        <row r="170">
          <cell r="B170" t="str">
            <v>NGUYỄN VĂN HUYÊN</v>
          </cell>
          <cell r="C170" t="str">
            <v>TRỌN ĐƯỜNG</v>
          </cell>
          <cell r="E170">
            <v>40000000</v>
          </cell>
        </row>
        <row r="171">
          <cell r="B171" t="str">
            <v>NGUYỄN VĂN NGỌC</v>
          </cell>
          <cell r="C171" t="str">
            <v>TRỌN ĐƯỜNG</v>
          </cell>
          <cell r="E171">
            <v>40000000</v>
          </cell>
        </row>
        <row r="172">
          <cell r="B172" t="str">
            <v>NGUYỄN VĂN SĂNG</v>
          </cell>
          <cell r="C172" t="str">
            <v>TRỌN ĐƯỜNG</v>
          </cell>
          <cell r="E172">
            <v>30000000</v>
          </cell>
        </row>
        <row r="173">
          <cell r="B173" t="str">
            <v>NGUYỄN VĂN TỐ</v>
          </cell>
          <cell r="C173" t="str">
            <v>TRỌN ĐƯỜNG</v>
          </cell>
          <cell r="E173">
            <v>40000000</v>
          </cell>
        </row>
        <row r="174">
          <cell r="B174" t="str">
            <v>NGUYỄN XUÂN KHOÁT</v>
          </cell>
          <cell r="C174" t="str">
            <v>TRỌN ĐƯỜNG</v>
          </cell>
          <cell r="E174">
            <v>40000000</v>
          </cell>
        </row>
        <row r="175">
          <cell r="B175" t="str">
            <v>NHÁNH ĐƯỜNG LÝ TUỆ</v>
          </cell>
          <cell r="C175" t="str">
            <v>TRỌN ĐƯỜNG</v>
          </cell>
          <cell r="E175">
            <v>30000000</v>
          </cell>
        </row>
        <row r="176">
          <cell r="B176" t="str">
            <v>PHẠM NGỌC</v>
          </cell>
          <cell r="C176" t="str">
            <v>TRỌN ĐƯỜNG</v>
          </cell>
          <cell r="E176">
            <v>30000000</v>
          </cell>
        </row>
        <row r="177">
          <cell r="B177" t="str">
            <v>PHẠM VẤN</v>
          </cell>
          <cell r="C177" t="str">
            <v>TRỌN ĐƯỜNG</v>
          </cell>
          <cell r="E177">
            <v>35000000</v>
          </cell>
        </row>
        <row r="178">
          <cell r="B178" t="str">
            <v>PHẠM VĂN XẢO</v>
          </cell>
          <cell r="C178" t="str">
            <v>TRỌN ĐƯỜNG</v>
          </cell>
          <cell r="E178">
            <v>35000000</v>
          </cell>
        </row>
        <row r="179">
          <cell r="B179" t="str">
            <v>PHẠM QUÝ THÍCH</v>
          </cell>
          <cell r="C179" t="str">
            <v>LÊ THÚC HOẠCH</v>
          </cell>
          <cell r="D179" t="str">
            <v>TÂN HƯƠNG</v>
          </cell>
          <cell r="E179">
            <v>35000000</v>
          </cell>
        </row>
        <row r="180">
          <cell r="B180" t="str">
            <v>PHAN ANH</v>
          </cell>
          <cell r="C180" t="str">
            <v>TRỌN ĐƯỜNG</v>
          </cell>
          <cell r="E180">
            <v>35000000</v>
          </cell>
        </row>
        <row r="181">
          <cell r="B181" t="str">
            <v>PHAN CHU TRINH</v>
          </cell>
          <cell r="C181" t="str">
            <v>TRỌN ĐƯỜNG</v>
          </cell>
          <cell r="E181">
            <v>40000000</v>
          </cell>
        </row>
        <row r="182">
          <cell r="B182" t="str">
            <v>PHAN ĐÌNH PHÙNG</v>
          </cell>
          <cell r="C182" t="str">
            <v>TRỌN ĐƯỜNG</v>
          </cell>
          <cell r="E182">
            <v>40000000</v>
          </cell>
        </row>
        <row r="183">
          <cell r="B183" t="str">
            <v>PHAN VĂN NĂM</v>
          </cell>
          <cell r="C183" t="str">
            <v>TRỌN ĐƯỜNG</v>
          </cell>
          <cell r="E183">
            <v>40000000</v>
          </cell>
        </row>
        <row r="184">
          <cell r="B184" t="str">
            <v>PHỐ CHỢ</v>
          </cell>
          <cell r="C184" t="str">
            <v>TRỌN ĐƯỜNG</v>
          </cell>
          <cell r="E184">
            <v>40000000</v>
          </cell>
        </row>
        <row r="185">
          <cell r="B185" t="str">
            <v>PHÙNG CHÍ KIÊN</v>
          </cell>
          <cell r="C185" t="str">
            <v>TRỌN ĐƯỜNG</v>
          </cell>
          <cell r="E185">
            <v>32000000</v>
          </cell>
        </row>
        <row r="186">
          <cell r="B186" t="str">
            <v>PHÚ THỌ HOÀ</v>
          </cell>
          <cell r="C186" t="str">
            <v>TRỌN ĐƯỜNG</v>
          </cell>
          <cell r="E186">
            <v>60000000</v>
          </cell>
        </row>
        <row r="187">
          <cell r="B187" t="str">
            <v>QUÁCH ĐÌNH BẢO</v>
          </cell>
          <cell r="C187" t="str">
            <v>TRỌN ĐƯỜNG</v>
          </cell>
          <cell r="E187">
            <v>35000000</v>
          </cell>
        </row>
        <row r="188">
          <cell r="B188" t="str">
            <v>QUÁCH VŨ</v>
          </cell>
          <cell r="C188" t="str">
            <v>TRỌN ĐƯỜNG</v>
          </cell>
          <cell r="E188">
            <v>35000000</v>
          </cell>
        </row>
        <row r="189">
          <cell r="B189" t="str">
            <v>QUÁCH HỮU NGHIÊM</v>
          </cell>
          <cell r="C189" t="str">
            <v>THOẠI NGỌC HẦU</v>
          </cell>
          <cell r="D189" t="str">
            <v>CUỐI ĐƯỜNG</v>
          </cell>
          <cell r="E189">
            <v>30000000</v>
          </cell>
        </row>
        <row r="190">
          <cell r="B190" t="str">
            <v>SƠN KỲ</v>
          </cell>
          <cell r="C190" t="str">
            <v>TRỌN ĐƯỜNG</v>
          </cell>
          <cell r="E190">
            <v>40000000</v>
          </cell>
        </row>
        <row r="191">
          <cell r="B191" t="str">
            <v>TÂN HƯƠNG</v>
          </cell>
          <cell r="C191" t="str">
            <v>TRỌN ĐƯỜNG</v>
          </cell>
          <cell r="E191">
            <v>55000000</v>
          </cell>
        </row>
        <row r="192">
          <cell r="B192" t="str">
            <v>TÂN KỲ TÂN QUÝ</v>
          </cell>
          <cell r="C192" t="str">
            <v>TRỌN ĐƯỜNG</v>
          </cell>
          <cell r="E192">
            <v>50000000</v>
          </cell>
        </row>
        <row r="193">
          <cell r="B193" t="str">
            <v>TÂN QUÝ</v>
          </cell>
          <cell r="C193" t="str">
            <v>TRỌN ĐƯỜNG</v>
          </cell>
          <cell r="E193">
            <v>38000000</v>
          </cell>
        </row>
        <row r="194">
          <cell r="B194" t="str">
            <v>TÂN SƠN NHÌ</v>
          </cell>
          <cell r="C194" t="str">
            <v>TRỌN ĐƯỜNG</v>
          </cell>
          <cell r="E194">
            <v>70000000</v>
          </cell>
        </row>
        <row r="195">
          <cell r="B195" t="str">
            <v>TÂN THÀNH</v>
          </cell>
          <cell r="C195" t="str">
            <v>TRỌN ĐƯỜNG</v>
          </cell>
          <cell r="E195">
            <v>50000000</v>
          </cell>
        </row>
        <row r="196">
          <cell r="B196" t="str">
            <v>TÂY SƠN</v>
          </cell>
          <cell r="C196" t="str">
            <v>TRỌN ĐƯỜNG</v>
          </cell>
          <cell r="E196">
            <v>35000000</v>
          </cell>
        </row>
        <row r="197">
          <cell r="B197" t="str">
            <v>TÂY THẠNH</v>
          </cell>
          <cell r="C197" t="str">
            <v>TRỌN ĐƯỜNG</v>
          </cell>
          <cell r="E197">
            <v>43000000</v>
          </cell>
        </row>
        <row r="198">
          <cell r="B198" t="str">
            <v>THẨM MỸ</v>
          </cell>
          <cell r="C198" t="str">
            <v>TRỌN ĐƯỜNG</v>
          </cell>
          <cell r="E198">
            <v>35000000</v>
          </cell>
        </row>
        <row r="199">
          <cell r="B199" t="str">
            <v>THẠCH LAM</v>
          </cell>
          <cell r="C199" t="str">
            <v>TRỌN ĐƯỜNG</v>
          </cell>
          <cell r="E199">
            <v>45000000</v>
          </cell>
        </row>
        <row r="200">
          <cell r="B200" t="str">
            <v>THÀNH CÔNG</v>
          </cell>
          <cell r="C200" t="str">
            <v>TRỌN ĐƯỜNG</v>
          </cell>
          <cell r="E200">
            <v>45000000</v>
          </cell>
        </row>
        <row r="201">
          <cell r="B201" t="str">
            <v>THOẠI NGỌC HẦU</v>
          </cell>
          <cell r="C201" t="str">
            <v>ÂU CƠ</v>
          </cell>
          <cell r="D201" t="str">
            <v>LŨY BÁN BÍCH</v>
          </cell>
          <cell r="E201">
            <v>45000000</v>
          </cell>
        </row>
        <row r="202">
          <cell r="C202" t="str">
            <v>LŨY BÁN BÍCH</v>
          </cell>
          <cell r="D202" t="str">
            <v>PHAN ANH</v>
          </cell>
          <cell r="E202">
            <v>40000000</v>
          </cell>
        </row>
        <row r="203">
          <cell r="B203" t="str">
            <v>THỐNG NHẤT</v>
          </cell>
          <cell r="C203" t="str">
            <v>TRỌN ĐƯỜNG</v>
          </cell>
          <cell r="E203">
            <v>55000000</v>
          </cell>
        </row>
        <row r="204">
          <cell r="B204" t="str">
            <v>TÔ HIỆU</v>
          </cell>
          <cell r="C204" t="str">
            <v>TRỌN ĐƯỜNG</v>
          </cell>
          <cell r="E204">
            <v>45000000</v>
          </cell>
        </row>
        <row r="205">
          <cell r="B205" t="str">
            <v>TỰ DO 1</v>
          </cell>
          <cell r="C205" t="str">
            <v>TRỌN ĐƯỜNG</v>
          </cell>
          <cell r="E205">
            <v>35000000</v>
          </cell>
        </row>
        <row r="206">
          <cell r="B206" t="str">
            <v>TỰ QUYẾT</v>
          </cell>
          <cell r="C206" t="str">
            <v>TRƯƠNG VĨNH KÝ</v>
          </cell>
          <cell r="D206" t="str">
            <v>CUỐI ĐƯỜNG</v>
          </cell>
          <cell r="E206">
            <v>35000000</v>
          </cell>
        </row>
        <row r="207">
          <cell r="B207" t="str">
            <v>TRẦN HƯNG ĐẠO</v>
          </cell>
          <cell r="C207" t="str">
            <v>TRỌN ĐƯỜNG</v>
          </cell>
          <cell r="E207">
            <v>45000000</v>
          </cell>
        </row>
        <row r="208">
          <cell r="B208" t="str">
            <v>TRẦN QUANG CƠ</v>
          </cell>
          <cell r="C208" t="str">
            <v>TRỌN ĐƯỜNG</v>
          </cell>
          <cell r="E208">
            <v>35000000</v>
          </cell>
        </row>
        <row r="209">
          <cell r="B209" t="str">
            <v>TRẦN TẤN</v>
          </cell>
          <cell r="C209" t="str">
            <v>TRỌN ĐƯỜNG</v>
          </cell>
          <cell r="E209">
            <v>35000000</v>
          </cell>
        </row>
        <row r="210">
          <cell r="B210" t="str">
            <v>TRẦN THỦ ĐỘ</v>
          </cell>
          <cell r="C210" t="str">
            <v>VĂN CAO</v>
          </cell>
          <cell r="D210" t="str">
            <v>PHAN VĂN NĂM</v>
          </cell>
          <cell r="E210">
            <v>35000000</v>
          </cell>
        </row>
        <row r="211">
          <cell r="B211" t="str">
            <v>TRẦN VĂN GIÁP</v>
          </cell>
          <cell r="C211" t="str">
            <v>LÊ QUANG CHIỂU</v>
          </cell>
          <cell r="D211" t="str">
            <v>HẺM THẠCH LAM</v>
          </cell>
          <cell r="E211">
            <v>35000000</v>
          </cell>
        </row>
        <row r="212">
          <cell r="B212" t="str">
            <v>TRẦN VĂN ƠN</v>
          </cell>
          <cell r="C212" t="str">
            <v>TRỌN ĐƯỜNG</v>
          </cell>
          <cell r="E212">
            <v>35000000</v>
          </cell>
        </row>
        <row r="213">
          <cell r="B213" t="str">
            <v>TRỊNH LỖI</v>
          </cell>
          <cell r="C213" t="str">
            <v>TRỌN ĐƯỜNG</v>
          </cell>
          <cell r="E213">
            <v>35000000</v>
          </cell>
        </row>
        <row r="214">
          <cell r="B214" t="str">
            <v>TRỊNH ĐÌNH THẢO</v>
          </cell>
          <cell r="C214" t="str">
            <v>TRỌN ĐƯỜNG</v>
          </cell>
          <cell r="E214">
            <v>40000000</v>
          </cell>
        </row>
        <row r="215">
          <cell r="B215" t="str">
            <v>TRỊNH ĐÌNH TRỌNG</v>
          </cell>
          <cell r="C215" t="str">
            <v>TRỌN ĐƯỜNG</v>
          </cell>
          <cell r="E215">
            <v>45000000</v>
          </cell>
        </row>
        <row r="216">
          <cell r="B216" t="str">
            <v>TRƯƠNG VĨNH KÝ</v>
          </cell>
          <cell r="C216" t="str">
            <v>TRỌN ĐƯỜNG</v>
          </cell>
          <cell r="E216">
            <v>55000000</v>
          </cell>
        </row>
        <row r="217">
          <cell r="B217" t="str">
            <v>TRƯƠNG VÂN LĨNH</v>
          </cell>
          <cell r="C217" t="str">
            <v>TRƯƠNG VĨNH KÝ</v>
          </cell>
          <cell r="D217" t="str">
            <v>DÂN TỘC</v>
          </cell>
          <cell r="E217">
            <v>40000000</v>
          </cell>
        </row>
        <row r="218">
          <cell r="B218" t="str">
            <v>TRƯỜNG CHINH</v>
          </cell>
          <cell r="C218" t="str">
            <v>TRỌN ĐƯỜNG</v>
          </cell>
          <cell r="E218">
            <v>80000000</v>
          </cell>
        </row>
        <row r="219">
          <cell r="B219" t="str">
            <v>VĂN CAO</v>
          </cell>
          <cell r="C219" t="str">
            <v>TRỌN ĐƯỜNG</v>
          </cell>
          <cell r="E219">
            <v>55000000</v>
          </cell>
        </row>
        <row r="220">
          <cell r="B220" t="str">
            <v>VẠN HẠNH</v>
          </cell>
          <cell r="C220" t="str">
            <v>TRỌN ĐƯỜNG</v>
          </cell>
          <cell r="E220">
            <v>40000000</v>
          </cell>
        </row>
        <row r="221">
          <cell r="B221" t="str">
            <v>VÕ HOÀNH</v>
          </cell>
          <cell r="C221" t="str">
            <v>TRỌN ĐƯỜNG</v>
          </cell>
          <cell r="E221">
            <v>35000000</v>
          </cell>
        </row>
        <row r="222">
          <cell r="B222" t="str">
            <v>VÕ VĂN DŨNG</v>
          </cell>
          <cell r="C222" t="str">
            <v>TRỌN ĐƯỜNG</v>
          </cell>
          <cell r="E222">
            <v>35000000</v>
          </cell>
        </row>
        <row r="223">
          <cell r="B223" t="str">
            <v>VƯỜN LÀI</v>
          </cell>
          <cell r="C223" t="str">
            <v>TRỌN ĐƯỜNG</v>
          </cell>
          <cell r="E223">
            <v>55000000</v>
          </cell>
        </row>
        <row r="224">
          <cell r="B224" t="str">
            <v>VŨ TRỌNG PHỤNG</v>
          </cell>
          <cell r="C224" t="str">
            <v>TRỌN ĐƯỜNG</v>
          </cell>
          <cell r="E224">
            <v>35000000</v>
          </cell>
        </row>
        <row r="225">
          <cell r="B225" t="str">
            <v>YÊN ĐỖ</v>
          </cell>
          <cell r="C225" t="str">
            <v>TRỌN ĐƯỜNG</v>
          </cell>
          <cell r="E225">
            <v>40000000</v>
          </cell>
        </row>
        <row r="226">
          <cell r="B226" t="str">
            <v>Ỷ LAN</v>
          </cell>
          <cell r="C226" t="str">
            <v>TRỌN ĐƯỜNG</v>
          </cell>
          <cell r="E226">
            <v>45000000</v>
          </cell>
        </row>
        <row r="227">
          <cell r="B227" t="str">
            <v>KÊNH NƯỚC ĐEN</v>
          </cell>
          <cell r="C227" t="str">
            <v>TRỌN ĐƯỜNG</v>
          </cell>
          <cell r="E227">
            <v>35000000</v>
          </cell>
        </row>
        <row r="228">
          <cell r="B228" t="str">
            <v>NGHIÊM TÒAN</v>
          </cell>
          <cell r="C228" t="str">
            <v>LŨY BÁN BÍCH</v>
          </cell>
          <cell r="D228" t="str">
            <v>THOẠI NGỌC HẦU</v>
          </cell>
          <cell r="E228">
            <v>30000000</v>
          </cell>
        </row>
        <row r="229">
          <cell r="B229" t="str">
            <v>KÊNH TÂN HÓA</v>
          </cell>
          <cell r="C229" t="str">
            <v>THOẠI NGỌC HẦU</v>
          </cell>
          <cell r="D229" t="str">
            <v>HÒA BÌNH</v>
          </cell>
          <cell r="E229">
            <v>25000000</v>
          </cell>
        </row>
        <row r="230">
          <cell r="B230" t="str">
            <v>ĐƯỜNG KHÔNG TÊN CÓ ĐỘ RỘNG &gt; 20M</v>
          </cell>
          <cell r="E230">
            <v>70000000</v>
          </cell>
        </row>
        <row r="231">
          <cell r="B231" t="str">
            <v>ĐƯỜNG KHÔNG TÊN CÓ ĐỘ RỘNG &gt; 10M</v>
          </cell>
          <cell r="E231">
            <v>45000000</v>
          </cell>
        </row>
        <row r="232">
          <cell r="B232" t="str">
            <v>ĐƯỜNG KHÔNG TÊN CÓ ĐỘ RỘNG ≥ 5M</v>
          </cell>
          <cell r="E232">
            <v>30000000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0"/>
  <sheetViews>
    <sheetView zoomScale="115" zoomScaleNormal="115" zoomScalePageLayoutView="0" workbookViewId="0" topLeftCell="A140">
      <pane xSplit="2" topLeftCell="L1" activePane="topRight" state="frozen"/>
      <selection pane="topLeft" activeCell="A147" sqref="A147"/>
      <selection pane="topRight" activeCell="U7" sqref="U7:U170"/>
    </sheetView>
  </sheetViews>
  <sheetFormatPr defaultColWidth="9.140625" defaultRowHeight="15"/>
  <cols>
    <col min="1" max="1" width="5.8515625" style="21" customWidth="1"/>
    <col min="2" max="2" width="19.7109375" style="28" customWidth="1"/>
    <col min="3" max="3" width="20.00390625" style="28" customWidth="1"/>
    <col min="4" max="4" width="21.421875" style="28" customWidth="1"/>
    <col min="5" max="5" width="7.140625" style="21" customWidth="1"/>
    <col min="6" max="6" width="9.140625" style="8" customWidth="1"/>
    <col min="7" max="7" width="13.57421875" style="22" hidden="1" customWidth="1"/>
    <col min="8" max="16" width="8.8515625" style="23" customWidth="1"/>
    <col min="17" max="19" width="10.7109375" style="23" customWidth="1"/>
    <col min="20" max="20" width="10.7109375" style="23" hidden="1" customWidth="1"/>
    <col min="21" max="21" width="10.7109375" style="23" customWidth="1"/>
    <col min="22" max="22" width="8.8515625" style="24" customWidth="1"/>
    <col min="23" max="23" width="12.28125" style="21" customWidth="1"/>
    <col min="24" max="16384" width="9.140625" style="21" customWidth="1"/>
  </cols>
  <sheetData>
    <row r="1" spans="1:17" ht="15">
      <c r="A1" s="51"/>
      <c r="B1" s="51"/>
      <c r="C1" s="51"/>
      <c r="D1" s="51"/>
      <c r="E1" s="51"/>
      <c r="Q1" s="23">
        <v>0.28</v>
      </c>
    </row>
    <row r="2" spans="1:22" ht="16.5" customHeight="1">
      <c r="A2" s="53" t="s">
        <v>244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ht="16.5" customHeight="1">
      <c r="A3" s="36"/>
      <c r="B3" s="36"/>
      <c r="C3" s="36"/>
      <c r="D3" s="36"/>
      <c r="E3" s="36"/>
      <c r="F3" s="36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54" t="s">
        <v>296</v>
      </c>
      <c r="V3" s="54"/>
    </row>
    <row r="4" spans="1:22" ht="15" customHeight="1">
      <c r="A4" s="52" t="s">
        <v>245</v>
      </c>
      <c r="B4" s="52" t="s">
        <v>246</v>
      </c>
      <c r="C4" s="52" t="s">
        <v>247</v>
      </c>
      <c r="D4" s="52"/>
      <c r="E4" s="52" t="s">
        <v>293</v>
      </c>
      <c r="F4" s="48" t="s">
        <v>275</v>
      </c>
      <c r="G4" s="66" t="s">
        <v>277</v>
      </c>
      <c r="H4" s="66" t="s">
        <v>276</v>
      </c>
      <c r="I4" s="49" t="s">
        <v>280</v>
      </c>
      <c r="J4" s="49" t="s">
        <v>285</v>
      </c>
      <c r="K4" s="49" t="s">
        <v>281</v>
      </c>
      <c r="L4" s="49" t="s">
        <v>286</v>
      </c>
      <c r="M4" s="49" t="s">
        <v>282</v>
      </c>
      <c r="N4" s="49" t="s">
        <v>287</v>
      </c>
      <c r="O4" s="49" t="s">
        <v>283</v>
      </c>
      <c r="P4" s="49" t="s">
        <v>288</v>
      </c>
      <c r="Q4" s="56" t="s">
        <v>284</v>
      </c>
      <c r="R4" s="56" t="s">
        <v>291</v>
      </c>
      <c r="S4" s="56" t="s">
        <v>289</v>
      </c>
      <c r="T4" s="56" t="s">
        <v>295</v>
      </c>
      <c r="U4" s="56" t="s">
        <v>290</v>
      </c>
      <c r="V4" s="55" t="s">
        <v>278</v>
      </c>
    </row>
    <row r="5" spans="1:22" ht="63" customHeight="1">
      <c r="A5" s="52"/>
      <c r="B5" s="52"/>
      <c r="C5" s="25" t="s">
        <v>248</v>
      </c>
      <c r="D5" s="25" t="s">
        <v>249</v>
      </c>
      <c r="E5" s="52"/>
      <c r="F5" s="48"/>
      <c r="G5" s="67"/>
      <c r="H5" s="67"/>
      <c r="I5" s="50"/>
      <c r="J5" s="50"/>
      <c r="K5" s="50"/>
      <c r="L5" s="50"/>
      <c r="M5" s="50"/>
      <c r="N5" s="50"/>
      <c r="O5" s="50"/>
      <c r="P5" s="50"/>
      <c r="Q5" s="57">
        <v>0.29</v>
      </c>
      <c r="R5" s="57"/>
      <c r="S5" s="57" t="s">
        <v>279</v>
      </c>
      <c r="T5" s="57"/>
      <c r="U5" s="57"/>
      <c r="V5" s="55"/>
    </row>
    <row r="6" spans="1:22" ht="15">
      <c r="A6" s="25"/>
      <c r="B6" s="25"/>
      <c r="C6" s="25"/>
      <c r="D6" s="25"/>
      <c r="E6" s="25"/>
      <c r="F6" s="9"/>
      <c r="G6" s="13"/>
      <c r="H6" s="18"/>
      <c r="I6" s="30"/>
      <c r="J6" s="30"/>
      <c r="K6" s="30"/>
      <c r="L6" s="30"/>
      <c r="M6" s="30"/>
      <c r="N6" s="30"/>
      <c r="O6" s="30"/>
      <c r="P6" s="30"/>
      <c r="Q6" s="16"/>
      <c r="R6" s="18"/>
      <c r="S6" s="18"/>
      <c r="T6" s="18"/>
      <c r="U6" s="18"/>
      <c r="V6" s="26"/>
    </row>
    <row r="7" spans="1:22" ht="15">
      <c r="A7" s="1">
        <v>1</v>
      </c>
      <c r="B7" s="2" t="s">
        <v>0</v>
      </c>
      <c r="C7" s="2" t="s">
        <v>3</v>
      </c>
      <c r="D7" s="2"/>
      <c r="E7" s="3">
        <v>7500</v>
      </c>
      <c r="F7" s="13">
        <v>79865.333</v>
      </c>
      <c r="G7" s="13">
        <f>VLOOKUP(B7,'[1]Quan Tan Phú'!$B$7:$E$232,4,0)/1000</f>
        <v>80000</v>
      </c>
      <c r="H7" s="18">
        <f aca="true" t="shared" si="0" ref="H7:H70">+E7/F7</f>
        <v>0.09390807899091838</v>
      </c>
      <c r="I7" s="31">
        <f aca="true" t="shared" si="1" ref="I7:I70">+F7*0.25</f>
        <v>19966.33325</v>
      </c>
      <c r="J7" s="32">
        <f aca="true" t="shared" si="2" ref="J7:J70">+I7/E7</f>
        <v>2.662177766666667</v>
      </c>
      <c r="K7" s="31">
        <f aca="true" t="shared" si="3" ref="K7:K70">+F7*0.26</f>
        <v>20764.98658</v>
      </c>
      <c r="L7" s="32">
        <f aca="true" t="shared" si="4" ref="L7:L70">+K7/E7</f>
        <v>2.7686648773333333</v>
      </c>
      <c r="M7" s="31">
        <f aca="true" t="shared" si="5" ref="M7:M70">+F7*0.27</f>
        <v>21563.63991</v>
      </c>
      <c r="N7" s="32">
        <f aca="true" t="shared" si="6" ref="N7:N70">+M7/E7</f>
        <v>2.8751519880000003</v>
      </c>
      <c r="O7" s="31">
        <f aca="true" t="shared" si="7" ref="O7:O70">+F7*0.28</f>
        <v>22362.293240000003</v>
      </c>
      <c r="P7" s="32">
        <f aca="true" t="shared" si="8" ref="P7:P70">+O7/E7</f>
        <v>2.981639098666667</v>
      </c>
      <c r="Q7" s="15">
        <f aca="true" t="shared" si="9" ref="Q7:Q70">+F7*0.29</f>
        <v>23160.946569999996</v>
      </c>
      <c r="R7" s="14">
        <f aca="true" t="shared" si="10" ref="R7:R70">+Q7/E7</f>
        <v>3.088126209333333</v>
      </c>
      <c r="S7" s="13">
        <f aca="true" t="shared" si="11" ref="S7:S70">+E7*2</f>
        <v>15000</v>
      </c>
      <c r="T7" s="13">
        <f>+IF(Q7&lt;S7,Q7,S7)</f>
        <v>15000</v>
      </c>
      <c r="U7" s="13">
        <f>+ROUND(T7,-2)</f>
        <v>15000</v>
      </c>
      <c r="V7" s="20">
        <f aca="true" t="shared" si="12" ref="V7:V70">+U7/E7</f>
        <v>2</v>
      </c>
    </row>
    <row r="8" spans="1:22" ht="15">
      <c r="A8" s="1">
        <v>2</v>
      </c>
      <c r="B8" s="2" t="s">
        <v>123</v>
      </c>
      <c r="C8" s="2" t="s">
        <v>250</v>
      </c>
      <c r="D8" s="2" t="s">
        <v>19</v>
      </c>
      <c r="E8" s="3">
        <v>4700</v>
      </c>
      <c r="F8" s="13">
        <v>39369.667</v>
      </c>
      <c r="G8" s="13">
        <f>VLOOKUP(B8,'[1]Quan Tan Phú'!$B$7:$E$232,4,0)/1000</f>
        <v>40000</v>
      </c>
      <c r="H8" s="18">
        <f t="shared" si="0"/>
        <v>0.1193812485129732</v>
      </c>
      <c r="I8" s="31">
        <f t="shared" si="1"/>
        <v>9842.41675</v>
      </c>
      <c r="J8" s="32">
        <f t="shared" si="2"/>
        <v>2.0941312234042555</v>
      </c>
      <c r="K8" s="31">
        <f t="shared" si="3"/>
        <v>10236.113420000001</v>
      </c>
      <c r="L8" s="32">
        <f t="shared" si="4"/>
        <v>2.177896472340426</v>
      </c>
      <c r="M8" s="31">
        <f t="shared" si="5"/>
        <v>10629.81009</v>
      </c>
      <c r="N8" s="32">
        <f t="shared" si="6"/>
        <v>2.261661721276596</v>
      </c>
      <c r="O8" s="31">
        <f t="shared" si="7"/>
        <v>11023.506760000002</v>
      </c>
      <c r="P8" s="32">
        <f t="shared" si="8"/>
        <v>2.3454269702127664</v>
      </c>
      <c r="Q8" s="15">
        <f t="shared" si="9"/>
        <v>11417.20343</v>
      </c>
      <c r="R8" s="14">
        <f t="shared" si="10"/>
        <v>2.429192219148936</v>
      </c>
      <c r="S8" s="13">
        <f t="shared" si="11"/>
        <v>9400</v>
      </c>
      <c r="T8" s="13">
        <f aca="true" t="shared" si="13" ref="T8:T70">+IF(Q8&lt;S8,Q8,S8)</f>
        <v>9400</v>
      </c>
      <c r="U8" s="13">
        <f aca="true" t="shared" si="14" ref="U8:U71">+ROUND(T8,-2)</f>
        <v>9400</v>
      </c>
      <c r="V8" s="20">
        <f t="shared" si="12"/>
        <v>2</v>
      </c>
    </row>
    <row r="9" spans="1:22" ht="15">
      <c r="A9" s="1">
        <v>3</v>
      </c>
      <c r="B9" s="2" t="s">
        <v>20</v>
      </c>
      <c r="C9" s="2" t="s">
        <v>3</v>
      </c>
      <c r="D9" s="2"/>
      <c r="E9" s="3">
        <v>4800</v>
      </c>
      <c r="F9" s="13">
        <v>38580</v>
      </c>
      <c r="G9" s="13">
        <f>VLOOKUP(B9,'[1]Quan Tan Phú'!$B$7:$E$232,4,0)/1000</f>
        <v>45000</v>
      </c>
      <c r="H9" s="18">
        <f t="shared" si="0"/>
        <v>0.12441679626749612</v>
      </c>
      <c r="I9" s="31">
        <f t="shared" si="1"/>
        <v>9645</v>
      </c>
      <c r="J9" s="32">
        <f t="shared" si="2"/>
        <v>2.009375</v>
      </c>
      <c r="K9" s="31">
        <f t="shared" si="3"/>
        <v>10030.800000000001</v>
      </c>
      <c r="L9" s="32">
        <f t="shared" si="4"/>
        <v>2.0897500000000004</v>
      </c>
      <c r="M9" s="31">
        <f t="shared" si="5"/>
        <v>10416.6</v>
      </c>
      <c r="N9" s="32">
        <f t="shared" si="6"/>
        <v>2.170125</v>
      </c>
      <c r="O9" s="31">
        <f t="shared" si="7"/>
        <v>10802.400000000001</v>
      </c>
      <c r="P9" s="32">
        <f t="shared" si="8"/>
        <v>2.2505</v>
      </c>
      <c r="Q9" s="15">
        <f t="shared" si="9"/>
        <v>11188.199999999999</v>
      </c>
      <c r="R9" s="14">
        <f t="shared" si="10"/>
        <v>2.330875</v>
      </c>
      <c r="S9" s="13">
        <f t="shared" si="11"/>
        <v>9600</v>
      </c>
      <c r="T9" s="13">
        <f t="shared" si="13"/>
        <v>9600</v>
      </c>
      <c r="U9" s="13">
        <f t="shared" si="14"/>
        <v>9600</v>
      </c>
      <c r="V9" s="20">
        <f t="shared" si="12"/>
        <v>2</v>
      </c>
    </row>
    <row r="10" spans="1:22" ht="15">
      <c r="A10" s="1">
        <v>4</v>
      </c>
      <c r="B10" s="2" t="s">
        <v>251</v>
      </c>
      <c r="C10" s="2" t="s">
        <v>56</v>
      </c>
      <c r="D10" s="2" t="s">
        <v>222</v>
      </c>
      <c r="E10" s="3">
        <v>5000</v>
      </c>
      <c r="F10" s="13">
        <v>33533</v>
      </c>
      <c r="G10" s="13">
        <f>VLOOKUP(B10,'[1]Quan Tan Phú'!$B$7:$E$232,4,0)/1000</f>
        <v>35000</v>
      </c>
      <c r="H10" s="18">
        <f t="shared" si="0"/>
        <v>0.14910684996868756</v>
      </c>
      <c r="I10" s="31">
        <f t="shared" si="1"/>
        <v>8383.25</v>
      </c>
      <c r="J10" s="32">
        <f t="shared" si="2"/>
        <v>1.67665</v>
      </c>
      <c r="K10" s="31">
        <f t="shared" si="3"/>
        <v>8718.58</v>
      </c>
      <c r="L10" s="32">
        <f t="shared" si="4"/>
        <v>1.743716</v>
      </c>
      <c r="M10" s="31">
        <f t="shared" si="5"/>
        <v>9053.91</v>
      </c>
      <c r="N10" s="32">
        <f t="shared" si="6"/>
        <v>1.810782</v>
      </c>
      <c r="O10" s="31">
        <f t="shared" si="7"/>
        <v>9389.240000000002</v>
      </c>
      <c r="P10" s="32">
        <f t="shared" si="8"/>
        <v>1.8778480000000004</v>
      </c>
      <c r="Q10" s="15">
        <f t="shared" si="9"/>
        <v>9724.57</v>
      </c>
      <c r="R10" s="14">
        <f t="shared" si="10"/>
        <v>1.944914</v>
      </c>
      <c r="S10" s="13">
        <f t="shared" si="11"/>
        <v>10000</v>
      </c>
      <c r="T10" s="13">
        <f t="shared" si="13"/>
        <v>9724.57</v>
      </c>
      <c r="U10" s="13">
        <f t="shared" si="14"/>
        <v>9700</v>
      </c>
      <c r="V10" s="20">
        <f t="shared" si="12"/>
        <v>1.94</v>
      </c>
    </row>
    <row r="11" spans="1:22" ht="15">
      <c r="A11" s="1">
        <v>5</v>
      </c>
      <c r="B11" s="2" t="s">
        <v>125</v>
      </c>
      <c r="C11" s="27" t="s">
        <v>21</v>
      </c>
      <c r="D11" s="27" t="s">
        <v>10</v>
      </c>
      <c r="E11" s="3">
        <v>2500</v>
      </c>
      <c r="F11" s="13">
        <v>27697</v>
      </c>
      <c r="G11" s="13"/>
      <c r="H11" s="18">
        <f t="shared" si="0"/>
        <v>0.09026248330144059</v>
      </c>
      <c r="I11" s="31">
        <f t="shared" si="1"/>
        <v>6924.25</v>
      </c>
      <c r="J11" s="32">
        <f t="shared" si="2"/>
        <v>2.7697</v>
      </c>
      <c r="K11" s="31">
        <f t="shared" si="3"/>
        <v>7201.22</v>
      </c>
      <c r="L11" s="32">
        <f t="shared" si="4"/>
        <v>2.880488</v>
      </c>
      <c r="M11" s="31">
        <f t="shared" si="5"/>
        <v>7478.1900000000005</v>
      </c>
      <c r="N11" s="32">
        <f t="shared" si="6"/>
        <v>2.991276</v>
      </c>
      <c r="O11" s="31">
        <f t="shared" si="7"/>
        <v>7755.160000000001</v>
      </c>
      <c r="P11" s="32">
        <f t="shared" si="8"/>
        <v>3.1020640000000004</v>
      </c>
      <c r="Q11" s="15">
        <f t="shared" si="9"/>
        <v>8032.129999999999</v>
      </c>
      <c r="R11" s="14">
        <f t="shared" si="10"/>
        <v>3.212852</v>
      </c>
      <c r="S11" s="13">
        <f t="shared" si="11"/>
        <v>5000</v>
      </c>
      <c r="T11" s="13">
        <f t="shared" si="13"/>
        <v>5000</v>
      </c>
      <c r="U11" s="13">
        <f t="shared" si="14"/>
        <v>5000</v>
      </c>
      <c r="V11" s="20">
        <f t="shared" si="12"/>
        <v>2</v>
      </c>
    </row>
    <row r="12" spans="1:22" ht="15">
      <c r="A12" s="1">
        <v>6</v>
      </c>
      <c r="B12" s="2" t="s">
        <v>252</v>
      </c>
      <c r="C12" s="2" t="s">
        <v>3</v>
      </c>
      <c r="D12" s="2"/>
      <c r="E12" s="3">
        <v>5200</v>
      </c>
      <c r="F12" s="13">
        <v>36778.667</v>
      </c>
      <c r="G12" s="13">
        <f>VLOOKUP(B12,'[1]Quan Tan Phú'!$B$7:$E$232,4,0)/1000</f>
        <v>40000</v>
      </c>
      <c r="H12" s="18">
        <f t="shared" si="0"/>
        <v>0.14138630962345644</v>
      </c>
      <c r="I12" s="31">
        <f t="shared" si="1"/>
        <v>9194.66675</v>
      </c>
      <c r="J12" s="32">
        <f t="shared" si="2"/>
        <v>1.7682051442307694</v>
      </c>
      <c r="K12" s="31">
        <f t="shared" si="3"/>
        <v>9562.45342</v>
      </c>
      <c r="L12" s="32">
        <f t="shared" si="4"/>
        <v>1.83893335</v>
      </c>
      <c r="M12" s="31">
        <f t="shared" si="5"/>
        <v>9930.240090000001</v>
      </c>
      <c r="N12" s="32">
        <f t="shared" si="6"/>
        <v>1.909661555769231</v>
      </c>
      <c r="O12" s="31">
        <f t="shared" si="7"/>
        <v>10298.02676</v>
      </c>
      <c r="P12" s="32">
        <f t="shared" si="8"/>
        <v>1.9803897615384616</v>
      </c>
      <c r="Q12" s="15">
        <f t="shared" si="9"/>
        <v>10665.81343</v>
      </c>
      <c r="R12" s="14">
        <f t="shared" si="10"/>
        <v>2.0511179673076922</v>
      </c>
      <c r="S12" s="13">
        <f t="shared" si="11"/>
        <v>10400</v>
      </c>
      <c r="T12" s="13">
        <f t="shared" si="13"/>
        <v>10400</v>
      </c>
      <c r="U12" s="13">
        <f t="shared" si="14"/>
        <v>10400</v>
      </c>
      <c r="V12" s="20">
        <f t="shared" si="12"/>
        <v>2</v>
      </c>
    </row>
    <row r="13" spans="1:22" ht="15">
      <c r="A13" s="1">
        <v>7</v>
      </c>
      <c r="B13" s="2" t="s">
        <v>44</v>
      </c>
      <c r="C13" s="2" t="s">
        <v>56</v>
      </c>
      <c r="D13" s="2" t="s">
        <v>124</v>
      </c>
      <c r="E13" s="3">
        <v>5400</v>
      </c>
      <c r="F13" s="13">
        <v>42000</v>
      </c>
      <c r="G13" s="13">
        <f>VLOOKUP(B13,'[1]Quan Tan Phú'!$B$7:$E$232,4,0)/1000</f>
        <v>45000</v>
      </c>
      <c r="H13" s="19">
        <f t="shared" si="0"/>
        <v>0.12857142857142856</v>
      </c>
      <c r="I13" s="31">
        <f t="shared" si="1"/>
        <v>10500</v>
      </c>
      <c r="J13" s="32">
        <f t="shared" si="2"/>
        <v>1.9444444444444444</v>
      </c>
      <c r="K13" s="31">
        <f t="shared" si="3"/>
        <v>10920</v>
      </c>
      <c r="L13" s="32">
        <f t="shared" si="4"/>
        <v>2.022222222222222</v>
      </c>
      <c r="M13" s="31">
        <f t="shared" si="5"/>
        <v>11340</v>
      </c>
      <c r="N13" s="32">
        <f t="shared" si="6"/>
        <v>2.1</v>
      </c>
      <c r="O13" s="31">
        <f t="shared" si="7"/>
        <v>11760.000000000002</v>
      </c>
      <c r="P13" s="32">
        <f t="shared" si="8"/>
        <v>2.177777777777778</v>
      </c>
      <c r="Q13" s="15">
        <f t="shared" si="9"/>
        <v>12180</v>
      </c>
      <c r="R13" s="14">
        <f t="shared" si="10"/>
        <v>2.2555555555555555</v>
      </c>
      <c r="S13" s="13">
        <f t="shared" si="11"/>
        <v>10800</v>
      </c>
      <c r="T13" s="13">
        <f t="shared" si="13"/>
        <v>10800</v>
      </c>
      <c r="U13" s="13">
        <f t="shared" si="14"/>
        <v>10800</v>
      </c>
      <c r="V13" s="20">
        <f t="shared" si="12"/>
        <v>2</v>
      </c>
    </row>
    <row r="14" spans="1:22" ht="15">
      <c r="A14" s="1">
        <v>8</v>
      </c>
      <c r="B14" s="2" t="s">
        <v>127</v>
      </c>
      <c r="C14" s="27" t="s">
        <v>58</v>
      </c>
      <c r="D14" s="27" t="s">
        <v>58</v>
      </c>
      <c r="E14" s="3">
        <v>2700</v>
      </c>
      <c r="F14" s="13">
        <v>31000</v>
      </c>
      <c r="G14" s="13"/>
      <c r="H14" s="18">
        <f t="shared" si="0"/>
        <v>0.08709677419354839</v>
      </c>
      <c r="I14" s="31">
        <f t="shared" si="1"/>
        <v>7750</v>
      </c>
      <c r="J14" s="32">
        <f t="shared" si="2"/>
        <v>2.8703703703703702</v>
      </c>
      <c r="K14" s="31">
        <f t="shared" si="3"/>
        <v>8060</v>
      </c>
      <c r="L14" s="32">
        <f t="shared" si="4"/>
        <v>2.9851851851851854</v>
      </c>
      <c r="M14" s="31">
        <f t="shared" si="5"/>
        <v>8370</v>
      </c>
      <c r="N14" s="32">
        <f t="shared" si="6"/>
        <v>3.1</v>
      </c>
      <c r="O14" s="31">
        <f t="shared" si="7"/>
        <v>8680</v>
      </c>
      <c r="P14" s="32">
        <f t="shared" si="8"/>
        <v>3.214814814814815</v>
      </c>
      <c r="Q14" s="15">
        <f t="shared" si="9"/>
        <v>8990</v>
      </c>
      <c r="R14" s="14">
        <f t="shared" si="10"/>
        <v>3.3296296296296295</v>
      </c>
      <c r="S14" s="13">
        <f t="shared" si="11"/>
        <v>5400</v>
      </c>
      <c r="T14" s="13">
        <f t="shared" si="13"/>
        <v>5400</v>
      </c>
      <c r="U14" s="13">
        <f t="shared" si="14"/>
        <v>5400</v>
      </c>
      <c r="V14" s="20">
        <f t="shared" si="12"/>
        <v>2</v>
      </c>
    </row>
    <row r="15" spans="1:22" ht="30">
      <c r="A15" s="1">
        <v>9</v>
      </c>
      <c r="B15" s="2" t="s">
        <v>128</v>
      </c>
      <c r="C15" s="2" t="s">
        <v>48</v>
      </c>
      <c r="D15" s="2" t="s">
        <v>6</v>
      </c>
      <c r="E15" s="3">
        <v>4700</v>
      </c>
      <c r="F15" s="13">
        <v>37635</v>
      </c>
      <c r="G15" s="13">
        <f>VLOOKUP(B15,'[1]Quan Tan Phú'!$B$7:$E$232,4,0)/1000</f>
        <v>35000</v>
      </c>
      <c r="H15" s="18">
        <f t="shared" si="0"/>
        <v>0.12488375182675701</v>
      </c>
      <c r="I15" s="31">
        <f t="shared" si="1"/>
        <v>9408.75</v>
      </c>
      <c r="J15" s="32">
        <f t="shared" si="2"/>
        <v>2.0018617021276595</v>
      </c>
      <c r="K15" s="31">
        <f t="shared" si="3"/>
        <v>9785.1</v>
      </c>
      <c r="L15" s="32">
        <f t="shared" si="4"/>
        <v>2.081936170212766</v>
      </c>
      <c r="M15" s="31">
        <f t="shared" si="5"/>
        <v>10161.45</v>
      </c>
      <c r="N15" s="32">
        <f t="shared" si="6"/>
        <v>2.1620106382978723</v>
      </c>
      <c r="O15" s="31">
        <f t="shared" si="7"/>
        <v>10537.800000000001</v>
      </c>
      <c r="P15" s="32">
        <f t="shared" si="8"/>
        <v>2.2420851063829788</v>
      </c>
      <c r="Q15" s="15">
        <f t="shared" si="9"/>
        <v>10914.15</v>
      </c>
      <c r="R15" s="14">
        <f t="shared" si="10"/>
        <v>2.322159574468085</v>
      </c>
      <c r="S15" s="13">
        <f t="shared" si="11"/>
        <v>9400</v>
      </c>
      <c r="T15" s="13">
        <f t="shared" si="13"/>
        <v>9400</v>
      </c>
      <c r="U15" s="13">
        <f t="shared" si="14"/>
        <v>9400</v>
      </c>
      <c r="V15" s="20">
        <f t="shared" si="12"/>
        <v>2</v>
      </c>
    </row>
    <row r="16" spans="1:22" ht="15">
      <c r="A16" s="1">
        <v>10</v>
      </c>
      <c r="B16" s="2" t="s">
        <v>129</v>
      </c>
      <c r="C16" s="2" t="s">
        <v>14</v>
      </c>
      <c r="D16" s="2" t="s">
        <v>10</v>
      </c>
      <c r="E16" s="3">
        <v>4800</v>
      </c>
      <c r="F16" s="13">
        <v>40000</v>
      </c>
      <c r="G16" s="13">
        <f>VLOOKUP(B16,'[1]Quan Tan Phú'!$B$7:$E$232,4,0)/1000</f>
        <v>40000</v>
      </c>
      <c r="H16" s="18">
        <f t="shared" si="0"/>
        <v>0.12</v>
      </c>
      <c r="I16" s="31">
        <f t="shared" si="1"/>
        <v>10000</v>
      </c>
      <c r="J16" s="32">
        <f t="shared" si="2"/>
        <v>2.0833333333333335</v>
      </c>
      <c r="K16" s="31">
        <f t="shared" si="3"/>
        <v>10400</v>
      </c>
      <c r="L16" s="32">
        <f t="shared" si="4"/>
        <v>2.1666666666666665</v>
      </c>
      <c r="M16" s="31">
        <f t="shared" si="5"/>
        <v>10800</v>
      </c>
      <c r="N16" s="32">
        <f t="shared" si="6"/>
        <v>2.25</v>
      </c>
      <c r="O16" s="31">
        <f t="shared" si="7"/>
        <v>11200.000000000002</v>
      </c>
      <c r="P16" s="32">
        <f t="shared" si="8"/>
        <v>2.333333333333334</v>
      </c>
      <c r="Q16" s="15">
        <f t="shared" si="9"/>
        <v>11600</v>
      </c>
      <c r="R16" s="14">
        <f t="shared" si="10"/>
        <v>2.4166666666666665</v>
      </c>
      <c r="S16" s="13">
        <f t="shared" si="11"/>
        <v>9600</v>
      </c>
      <c r="T16" s="13">
        <f t="shared" si="13"/>
        <v>9600</v>
      </c>
      <c r="U16" s="13">
        <f t="shared" si="14"/>
        <v>9600</v>
      </c>
      <c r="V16" s="20">
        <f t="shared" si="12"/>
        <v>2</v>
      </c>
    </row>
    <row r="17" spans="1:22" ht="15">
      <c r="A17" s="1">
        <v>11</v>
      </c>
      <c r="B17" s="2" t="s">
        <v>253</v>
      </c>
      <c r="C17" s="2" t="s">
        <v>132</v>
      </c>
      <c r="D17" s="2" t="s">
        <v>59</v>
      </c>
      <c r="E17" s="3">
        <v>4700</v>
      </c>
      <c r="F17" s="13">
        <v>41653</v>
      </c>
      <c r="G17" s="13">
        <f>VLOOKUP(B17,'[1]Quan Tan Phú'!$B$7:$E$232,4,0)/1000</f>
        <v>40000</v>
      </c>
      <c r="H17" s="18">
        <f t="shared" si="0"/>
        <v>0.11283701053945694</v>
      </c>
      <c r="I17" s="31">
        <f t="shared" si="1"/>
        <v>10413.25</v>
      </c>
      <c r="J17" s="32">
        <f t="shared" si="2"/>
        <v>2.215585106382979</v>
      </c>
      <c r="K17" s="31">
        <f t="shared" si="3"/>
        <v>10829.78</v>
      </c>
      <c r="L17" s="32">
        <f t="shared" si="4"/>
        <v>2.304208510638298</v>
      </c>
      <c r="M17" s="31">
        <f t="shared" si="5"/>
        <v>11246.310000000001</v>
      </c>
      <c r="N17" s="32">
        <f t="shared" si="6"/>
        <v>2.3928319148936175</v>
      </c>
      <c r="O17" s="31">
        <f t="shared" si="7"/>
        <v>11662.840000000002</v>
      </c>
      <c r="P17" s="32">
        <f t="shared" si="8"/>
        <v>2.4814553191489366</v>
      </c>
      <c r="Q17" s="15">
        <f t="shared" si="9"/>
        <v>12079.369999999999</v>
      </c>
      <c r="R17" s="14">
        <f t="shared" si="10"/>
        <v>2.5700787234042552</v>
      </c>
      <c r="S17" s="13">
        <f t="shared" si="11"/>
        <v>9400</v>
      </c>
      <c r="T17" s="13">
        <f t="shared" si="13"/>
        <v>9400</v>
      </c>
      <c r="U17" s="13">
        <f t="shared" si="14"/>
        <v>9400</v>
      </c>
      <c r="V17" s="20">
        <f t="shared" si="12"/>
        <v>2</v>
      </c>
    </row>
    <row r="18" spans="1:22" ht="30">
      <c r="A18" s="1">
        <v>12</v>
      </c>
      <c r="B18" s="2" t="s">
        <v>2</v>
      </c>
      <c r="C18" s="2" t="s">
        <v>54</v>
      </c>
      <c r="D18" s="2" t="s">
        <v>10</v>
      </c>
      <c r="E18" s="3">
        <v>4700</v>
      </c>
      <c r="F18" s="13">
        <v>41449</v>
      </c>
      <c r="G18" s="13">
        <f>VLOOKUP(B18,'[1]Quan Tan Phú'!$B$7:$E$232,4,0)/1000</f>
        <v>40000</v>
      </c>
      <c r="H18" s="18">
        <f t="shared" si="0"/>
        <v>0.11339236169750778</v>
      </c>
      <c r="I18" s="31">
        <f t="shared" si="1"/>
        <v>10362.25</v>
      </c>
      <c r="J18" s="32">
        <f t="shared" si="2"/>
        <v>2.2047340425531914</v>
      </c>
      <c r="K18" s="31">
        <f t="shared" si="3"/>
        <v>10776.74</v>
      </c>
      <c r="L18" s="32">
        <f t="shared" si="4"/>
        <v>2.292923404255319</v>
      </c>
      <c r="M18" s="31">
        <f t="shared" si="5"/>
        <v>11191.230000000001</v>
      </c>
      <c r="N18" s="32">
        <f t="shared" si="6"/>
        <v>2.381112765957447</v>
      </c>
      <c r="O18" s="31">
        <f t="shared" si="7"/>
        <v>11605.720000000001</v>
      </c>
      <c r="P18" s="32">
        <f t="shared" si="8"/>
        <v>2.469302127659575</v>
      </c>
      <c r="Q18" s="15">
        <f t="shared" si="9"/>
        <v>12020.21</v>
      </c>
      <c r="R18" s="14">
        <f t="shared" si="10"/>
        <v>2.557491489361702</v>
      </c>
      <c r="S18" s="13">
        <f t="shared" si="11"/>
        <v>9400</v>
      </c>
      <c r="T18" s="13">
        <f t="shared" si="13"/>
        <v>9400</v>
      </c>
      <c r="U18" s="13">
        <f t="shared" si="14"/>
        <v>9400</v>
      </c>
      <c r="V18" s="20">
        <f t="shared" si="12"/>
        <v>2</v>
      </c>
    </row>
    <row r="19" spans="1:22" ht="30">
      <c r="A19" s="1">
        <v>13</v>
      </c>
      <c r="B19" s="2" t="s">
        <v>254</v>
      </c>
      <c r="C19" s="2" t="s">
        <v>19</v>
      </c>
      <c r="D19" s="2" t="s">
        <v>130</v>
      </c>
      <c r="E19" s="3">
        <v>4300</v>
      </c>
      <c r="F19" s="13">
        <v>33894.667</v>
      </c>
      <c r="G19" s="13">
        <f>VLOOKUP(B19,'[1]Quan Tan Phú'!$B$7:$E$232,4,0)/1000</f>
        <v>35000</v>
      </c>
      <c r="H19" s="18">
        <f t="shared" si="0"/>
        <v>0.12686361544723246</v>
      </c>
      <c r="I19" s="31">
        <f t="shared" si="1"/>
        <v>8473.66675</v>
      </c>
      <c r="J19" s="32">
        <f t="shared" si="2"/>
        <v>1.9706201744186047</v>
      </c>
      <c r="K19" s="31">
        <f t="shared" si="3"/>
        <v>8812.613420000001</v>
      </c>
      <c r="L19" s="32">
        <f t="shared" si="4"/>
        <v>2.0494449813953493</v>
      </c>
      <c r="M19" s="31">
        <f t="shared" si="5"/>
        <v>9151.56009</v>
      </c>
      <c r="N19" s="32">
        <f t="shared" si="6"/>
        <v>2.1282697883720934</v>
      </c>
      <c r="O19" s="31">
        <f t="shared" si="7"/>
        <v>9490.506760000002</v>
      </c>
      <c r="P19" s="32">
        <f t="shared" si="8"/>
        <v>2.207094595348838</v>
      </c>
      <c r="Q19" s="15">
        <f t="shared" si="9"/>
        <v>9829.45343</v>
      </c>
      <c r="R19" s="14">
        <f t="shared" si="10"/>
        <v>2.285919402325581</v>
      </c>
      <c r="S19" s="13">
        <f t="shared" si="11"/>
        <v>8600</v>
      </c>
      <c r="T19" s="13">
        <f t="shared" si="13"/>
        <v>8600</v>
      </c>
      <c r="U19" s="13">
        <f t="shared" si="14"/>
        <v>8600</v>
      </c>
      <c r="V19" s="20">
        <f t="shared" si="12"/>
        <v>2</v>
      </c>
    </row>
    <row r="20" spans="1:22" ht="30">
      <c r="A20" s="1">
        <v>14</v>
      </c>
      <c r="B20" s="2" t="s">
        <v>243</v>
      </c>
      <c r="C20" s="2" t="s">
        <v>19</v>
      </c>
      <c r="D20" s="2" t="s">
        <v>54</v>
      </c>
      <c r="E20" s="3">
        <v>4700</v>
      </c>
      <c r="F20" s="13">
        <v>35135</v>
      </c>
      <c r="G20" s="13">
        <f>VLOOKUP(B20,'[1]Quan Tan Phú'!$B$7:$E$232,4,0)/1000</f>
        <v>35000</v>
      </c>
      <c r="H20" s="18">
        <f t="shared" si="0"/>
        <v>0.13376974526825103</v>
      </c>
      <c r="I20" s="31">
        <f t="shared" si="1"/>
        <v>8783.75</v>
      </c>
      <c r="J20" s="32">
        <f t="shared" si="2"/>
        <v>1.8688829787234043</v>
      </c>
      <c r="K20" s="31">
        <f t="shared" si="3"/>
        <v>9135.1</v>
      </c>
      <c r="L20" s="32">
        <f t="shared" si="4"/>
        <v>1.9436382978723405</v>
      </c>
      <c r="M20" s="31">
        <f t="shared" si="5"/>
        <v>9486.45</v>
      </c>
      <c r="N20" s="32">
        <f t="shared" si="6"/>
        <v>2.018393617021277</v>
      </c>
      <c r="O20" s="31">
        <f t="shared" si="7"/>
        <v>9837.800000000001</v>
      </c>
      <c r="P20" s="32">
        <f t="shared" si="8"/>
        <v>2.093148936170213</v>
      </c>
      <c r="Q20" s="15">
        <f t="shared" si="9"/>
        <v>10189.15</v>
      </c>
      <c r="R20" s="14">
        <f t="shared" si="10"/>
        <v>2.167904255319149</v>
      </c>
      <c r="S20" s="13">
        <f t="shared" si="11"/>
        <v>9400</v>
      </c>
      <c r="T20" s="13">
        <f t="shared" si="13"/>
        <v>9400</v>
      </c>
      <c r="U20" s="13">
        <f t="shared" si="14"/>
        <v>9400</v>
      </c>
      <c r="V20" s="20">
        <f t="shared" si="12"/>
        <v>2</v>
      </c>
    </row>
    <row r="21" spans="1:22" ht="15">
      <c r="A21" s="1">
        <v>15</v>
      </c>
      <c r="B21" s="2" t="s">
        <v>43</v>
      </c>
      <c r="C21" s="2" t="s">
        <v>3</v>
      </c>
      <c r="D21" s="2"/>
      <c r="E21" s="3">
        <v>5400</v>
      </c>
      <c r="F21" s="13">
        <v>44106.667</v>
      </c>
      <c r="G21" s="13">
        <f>VLOOKUP(B21,'[1]Quan Tan Phú'!$B$7:$E$232,4,0)/1000</f>
        <v>40000</v>
      </c>
      <c r="H21" s="18">
        <f t="shared" si="0"/>
        <v>0.12243047065877818</v>
      </c>
      <c r="I21" s="31">
        <f t="shared" si="1"/>
        <v>11026.66675</v>
      </c>
      <c r="J21" s="32">
        <f t="shared" si="2"/>
        <v>2.041975324074074</v>
      </c>
      <c r="K21" s="31">
        <f t="shared" si="3"/>
        <v>11467.73342</v>
      </c>
      <c r="L21" s="32">
        <f t="shared" si="4"/>
        <v>2.123654337037037</v>
      </c>
      <c r="M21" s="31">
        <f t="shared" si="5"/>
        <v>11908.80009</v>
      </c>
      <c r="N21" s="32">
        <f t="shared" si="6"/>
        <v>2.20533335</v>
      </c>
      <c r="O21" s="31">
        <f t="shared" si="7"/>
        <v>12349.86676</v>
      </c>
      <c r="P21" s="32">
        <f t="shared" si="8"/>
        <v>2.287012362962963</v>
      </c>
      <c r="Q21" s="15">
        <f t="shared" si="9"/>
        <v>12790.93343</v>
      </c>
      <c r="R21" s="14">
        <f t="shared" si="10"/>
        <v>2.3686913759259256</v>
      </c>
      <c r="S21" s="13">
        <f t="shared" si="11"/>
        <v>10800</v>
      </c>
      <c r="T21" s="13">
        <f t="shared" si="13"/>
        <v>10800</v>
      </c>
      <c r="U21" s="13">
        <f t="shared" si="14"/>
        <v>10800</v>
      </c>
      <c r="V21" s="20">
        <f t="shared" si="12"/>
        <v>2</v>
      </c>
    </row>
    <row r="22" spans="1:22" ht="15">
      <c r="A22" s="1">
        <v>16</v>
      </c>
      <c r="B22" s="2" t="s">
        <v>131</v>
      </c>
      <c r="C22" s="2" t="s">
        <v>56</v>
      </c>
      <c r="D22" s="2" t="s">
        <v>59</v>
      </c>
      <c r="E22" s="3">
        <v>5400</v>
      </c>
      <c r="F22" s="34">
        <v>35000</v>
      </c>
      <c r="G22" s="13">
        <f>VLOOKUP(B22,'[1]Quan Tan Phú'!$B$7:$E$232,4,0)/1000</f>
        <v>40000</v>
      </c>
      <c r="H22" s="18">
        <f t="shared" si="0"/>
        <v>0.15428571428571428</v>
      </c>
      <c r="I22" s="31">
        <f t="shared" si="1"/>
        <v>8750</v>
      </c>
      <c r="J22" s="32">
        <f t="shared" si="2"/>
        <v>1.6203703703703705</v>
      </c>
      <c r="K22" s="31">
        <f t="shared" si="3"/>
        <v>9100</v>
      </c>
      <c r="L22" s="32">
        <f t="shared" si="4"/>
        <v>1.6851851851851851</v>
      </c>
      <c r="M22" s="31">
        <f t="shared" si="5"/>
        <v>9450</v>
      </c>
      <c r="N22" s="32">
        <f t="shared" si="6"/>
        <v>1.75</v>
      </c>
      <c r="O22" s="31">
        <f t="shared" si="7"/>
        <v>9800.000000000002</v>
      </c>
      <c r="P22" s="32">
        <f t="shared" si="8"/>
        <v>1.814814814814815</v>
      </c>
      <c r="Q22" s="15">
        <f t="shared" si="9"/>
        <v>10150</v>
      </c>
      <c r="R22" s="14">
        <f t="shared" si="10"/>
        <v>1.8796296296296295</v>
      </c>
      <c r="S22" s="13">
        <f t="shared" si="11"/>
        <v>10800</v>
      </c>
      <c r="T22" s="13">
        <f t="shared" si="13"/>
        <v>10150</v>
      </c>
      <c r="U22" s="13">
        <f t="shared" si="14"/>
        <v>10200</v>
      </c>
      <c r="V22" s="20">
        <f t="shared" si="12"/>
        <v>1.8888888888888888</v>
      </c>
    </row>
    <row r="23" spans="1:22" ht="30">
      <c r="A23" s="1">
        <v>17</v>
      </c>
      <c r="B23" s="2" t="s">
        <v>255</v>
      </c>
      <c r="C23" s="2" t="s">
        <v>21</v>
      </c>
      <c r="D23" s="2" t="s">
        <v>129</v>
      </c>
      <c r="E23" s="3">
        <v>4800</v>
      </c>
      <c r="F23" s="13">
        <v>40411</v>
      </c>
      <c r="G23" s="13">
        <f>VLOOKUP(B23,'[1]Quan Tan Phú'!$B$7:$E$232,4,0)/1000</f>
        <v>35000</v>
      </c>
      <c r="H23" s="18">
        <f t="shared" si="0"/>
        <v>0.11877954022419639</v>
      </c>
      <c r="I23" s="31">
        <f t="shared" si="1"/>
        <v>10102.75</v>
      </c>
      <c r="J23" s="32">
        <f t="shared" si="2"/>
        <v>2.1047395833333336</v>
      </c>
      <c r="K23" s="31">
        <f t="shared" si="3"/>
        <v>10506.86</v>
      </c>
      <c r="L23" s="32">
        <f t="shared" si="4"/>
        <v>2.1889291666666666</v>
      </c>
      <c r="M23" s="31">
        <f t="shared" si="5"/>
        <v>10910.970000000001</v>
      </c>
      <c r="N23" s="32">
        <f t="shared" si="6"/>
        <v>2.27311875</v>
      </c>
      <c r="O23" s="31">
        <f t="shared" si="7"/>
        <v>11315.080000000002</v>
      </c>
      <c r="P23" s="32">
        <f t="shared" si="8"/>
        <v>2.3573083333333336</v>
      </c>
      <c r="Q23" s="15">
        <f t="shared" si="9"/>
        <v>11719.189999999999</v>
      </c>
      <c r="R23" s="14">
        <f t="shared" si="10"/>
        <v>2.4414979166666666</v>
      </c>
      <c r="S23" s="13">
        <f t="shared" si="11"/>
        <v>9600</v>
      </c>
      <c r="T23" s="13">
        <f t="shared" si="13"/>
        <v>9600</v>
      </c>
      <c r="U23" s="13">
        <f t="shared" si="14"/>
        <v>9600</v>
      </c>
      <c r="V23" s="20">
        <f t="shared" si="12"/>
        <v>2</v>
      </c>
    </row>
    <row r="24" spans="1:22" ht="30">
      <c r="A24" s="1">
        <v>18</v>
      </c>
      <c r="B24" s="2" t="s">
        <v>133</v>
      </c>
      <c r="C24" s="27" t="s">
        <v>31</v>
      </c>
      <c r="D24" s="27" t="s">
        <v>16</v>
      </c>
      <c r="E24" s="3">
        <v>3200</v>
      </c>
      <c r="F24" s="13">
        <v>23894</v>
      </c>
      <c r="G24" s="13"/>
      <c r="H24" s="18">
        <f t="shared" si="0"/>
        <v>0.13392483468653218</v>
      </c>
      <c r="I24" s="31">
        <f t="shared" si="1"/>
        <v>5973.5</v>
      </c>
      <c r="J24" s="32">
        <f t="shared" si="2"/>
        <v>1.86671875</v>
      </c>
      <c r="K24" s="31">
        <f t="shared" si="3"/>
        <v>6212.4400000000005</v>
      </c>
      <c r="L24" s="32">
        <f t="shared" si="4"/>
        <v>1.9413875000000003</v>
      </c>
      <c r="M24" s="31">
        <f t="shared" si="5"/>
        <v>6451.38</v>
      </c>
      <c r="N24" s="32">
        <f t="shared" si="6"/>
        <v>2.01605625</v>
      </c>
      <c r="O24" s="31">
        <f t="shared" si="7"/>
        <v>6690.320000000001</v>
      </c>
      <c r="P24" s="32">
        <f t="shared" si="8"/>
        <v>2.0907250000000004</v>
      </c>
      <c r="Q24" s="15">
        <f t="shared" si="9"/>
        <v>6929.259999999999</v>
      </c>
      <c r="R24" s="14">
        <f t="shared" si="10"/>
        <v>2.16539375</v>
      </c>
      <c r="S24" s="13">
        <f t="shared" si="11"/>
        <v>6400</v>
      </c>
      <c r="T24" s="13">
        <f t="shared" si="13"/>
        <v>6400</v>
      </c>
      <c r="U24" s="13">
        <f t="shared" si="14"/>
        <v>6400</v>
      </c>
      <c r="V24" s="20">
        <f t="shared" si="12"/>
        <v>2</v>
      </c>
    </row>
    <row r="25" spans="1:22" ht="30">
      <c r="A25" s="1">
        <v>19</v>
      </c>
      <c r="B25" s="2" t="s">
        <v>64</v>
      </c>
      <c r="C25" s="2" t="s">
        <v>16</v>
      </c>
      <c r="D25" s="2" t="s">
        <v>146</v>
      </c>
      <c r="E25" s="3">
        <v>5000</v>
      </c>
      <c r="F25" s="13">
        <v>37000</v>
      </c>
      <c r="G25" s="13">
        <f>VLOOKUP(B25,'[1]Quan Tan Phú'!$B$7:$E$232,4,0)/1000</f>
        <v>35000</v>
      </c>
      <c r="H25" s="18">
        <f t="shared" si="0"/>
        <v>0.13513513513513514</v>
      </c>
      <c r="I25" s="31">
        <f t="shared" si="1"/>
        <v>9250</v>
      </c>
      <c r="J25" s="32">
        <f t="shared" si="2"/>
        <v>1.85</v>
      </c>
      <c r="K25" s="31">
        <f t="shared" si="3"/>
        <v>9620</v>
      </c>
      <c r="L25" s="32">
        <f t="shared" si="4"/>
        <v>1.924</v>
      </c>
      <c r="M25" s="31">
        <f t="shared" si="5"/>
        <v>9990</v>
      </c>
      <c r="N25" s="32">
        <f t="shared" si="6"/>
        <v>1.998</v>
      </c>
      <c r="O25" s="31">
        <f t="shared" si="7"/>
        <v>10360.000000000002</v>
      </c>
      <c r="P25" s="32">
        <f t="shared" si="8"/>
        <v>2.0720000000000005</v>
      </c>
      <c r="Q25" s="15">
        <f t="shared" si="9"/>
        <v>10730</v>
      </c>
      <c r="R25" s="14">
        <f t="shared" si="10"/>
        <v>2.146</v>
      </c>
      <c r="S25" s="13">
        <f t="shared" si="11"/>
        <v>10000</v>
      </c>
      <c r="T25" s="13">
        <f t="shared" si="13"/>
        <v>10000</v>
      </c>
      <c r="U25" s="13">
        <f t="shared" si="14"/>
        <v>10000</v>
      </c>
      <c r="V25" s="20">
        <f t="shared" si="12"/>
        <v>2</v>
      </c>
    </row>
    <row r="26" spans="1:22" ht="15">
      <c r="A26" s="1">
        <v>20</v>
      </c>
      <c r="B26" s="2" t="s">
        <v>256</v>
      </c>
      <c r="C26" s="27" t="s">
        <v>55</v>
      </c>
      <c r="D26" s="27" t="s">
        <v>53</v>
      </c>
      <c r="E26" s="3">
        <v>5400</v>
      </c>
      <c r="F26" s="13">
        <v>47337.667</v>
      </c>
      <c r="G26" s="13"/>
      <c r="H26" s="18">
        <f t="shared" si="0"/>
        <v>0.11407406283879601</v>
      </c>
      <c r="I26" s="31">
        <f t="shared" si="1"/>
        <v>11834.41675</v>
      </c>
      <c r="J26" s="32">
        <f t="shared" si="2"/>
        <v>2.1915586574074073</v>
      </c>
      <c r="K26" s="31">
        <f t="shared" si="3"/>
        <v>12307.79342</v>
      </c>
      <c r="L26" s="32">
        <f t="shared" si="4"/>
        <v>2.2792210037037037</v>
      </c>
      <c r="M26" s="31">
        <f t="shared" si="5"/>
        <v>12781.170090000001</v>
      </c>
      <c r="N26" s="32">
        <f t="shared" si="6"/>
        <v>2.36688335</v>
      </c>
      <c r="O26" s="31">
        <f t="shared" si="7"/>
        <v>13254.546760000001</v>
      </c>
      <c r="P26" s="32">
        <f t="shared" si="8"/>
        <v>2.4545456962962966</v>
      </c>
      <c r="Q26" s="15">
        <f t="shared" si="9"/>
        <v>13727.923429999999</v>
      </c>
      <c r="R26" s="14">
        <f t="shared" si="10"/>
        <v>2.5422080425925926</v>
      </c>
      <c r="S26" s="13">
        <f t="shared" si="11"/>
        <v>10800</v>
      </c>
      <c r="T26" s="13">
        <f t="shared" si="13"/>
        <v>10800</v>
      </c>
      <c r="U26" s="13">
        <f t="shared" si="14"/>
        <v>10800</v>
      </c>
      <c r="V26" s="20">
        <f t="shared" si="12"/>
        <v>2</v>
      </c>
    </row>
    <row r="27" spans="1:22" ht="15">
      <c r="A27" s="1">
        <v>21</v>
      </c>
      <c r="B27" s="2" t="s">
        <v>134</v>
      </c>
      <c r="C27" s="2" t="s">
        <v>3</v>
      </c>
      <c r="D27" s="2"/>
      <c r="E27" s="3">
        <v>4700</v>
      </c>
      <c r="F27" s="13">
        <v>33261</v>
      </c>
      <c r="G27" s="13">
        <f>VLOOKUP(B27,'[1]Quan Tan Phú'!$B$7:$E$232,4,0)/1000</f>
        <v>40000</v>
      </c>
      <c r="H27" s="18">
        <f t="shared" si="0"/>
        <v>0.14130663539881544</v>
      </c>
      <c r="I27" s="31">
        <f t="shared" si="1"/>
        <v>8315.25</v>
      </c>
      <c r="J27" s="32">
        <f t="shared" si="2"/>
        <v>1.7692021276595744</v>
      </c>
      <c r="K27" s="31">
        <f t="shared" si="3"/>
        <v>8647.86</v>
      </c>
      <c r="L27" s="32">
        <f t="shared" si="4"/>
        <v>1.8399702127659576</v>
      </c>
      <c r="M27" s="31">
        <f t="shared" si="5"/>
        <v>8980.470000000001</v>
      </c>
      <c r="N27" s="32">
        <f t="shared" si="6"/>
        <v>1.9107382978723406</v>
      </c>
      <c r="O27" s="31">
        <f t="shared" si="7"/>
        <v>9313.080000000002</v>
      </c>
      <c r="P27" s="32">
        <f t="shared" si="8"/>
        <v>1.9815063829787238</v>
      </c>
      <c r="Q27" s="15">
        <f t="shared" si="9"/>
        <v>9645.689999999999</v>
      </c>
      <c r="R27" s="14">
        <f t="shared" si="10"/>
        <v>2.052274468085106</v>
      </c>
      <c r="S27" s="13">
        <f t="shared" si="11"/>
        <v>9400</v>
      </c>
      <c r="T27" s="13">
        <f t="shared" si="13"/>
        <v>9400</v>
      </c>
      <c r="U27" s="13">
        <f t="shared" si="14"/>
        <v>9400</v>
      </c>
      <c r="V27" s="20">
        <f t="shared" si="12"/>
        <v>2</v>
      </c>
    </row>
    <row r="28" spans="1:22" ht="30">
      <c r="A28" s="1">
        <v>22</v>
      </c>
      <c r="B28" s="2" t="s">
        <v>135</v>
      </c>
      <c r="C28" s="27" t="s">
        <v>0</v>
      </c>
      <c r="D28" s="27" t="s">
        <v>136</v>
      </c>
      <c r="E28" s="3">
        <v>3800</v>
      </c>
      <c r="F28" s="13">
        <v>40000</v>
      </c>
      <c r="G28" s="13"/>
      <c r="H28" s="18">
        <f t="shared" si="0"/>
        <v>0.095</v>
      </c>
      <c r="I28" s="31">
        <f t="shared" si="1"/>
        <v>10000</v>
      </c>
      <c r="J28" s="32">
        <f t="shared" si="2"/>
        <v>2.6315789473684212</v>
      </c>
      <c r="K28" s="31">
        <f t="shared" si="3"/>
        <v>10400</v>
      </c>
      <c r="L28" s="32">
        <f t="shared" si="4"/>
        <v>2.736842105263158</v>
      </c>
      <c r="M28" s="31">
        <f t="shared" si="5"/>
        <v>10800</v>
      </c>
      <c r="N28" s="32">
        <f t="shared" si="6"/>
        <v>2.8421052631578947</v>
      </c>
      <c r="O28" s="31">
        <f t="shared" si="7"/>
        <v>11200.000000000002</v>
      </c>
      <c r="P28" s="32">
        <f t="shared" si="8"/>
        <v>2.947368421052632</v>
      </c>
      <c r="Q28" s="15">
        <f t="shared" si="9"/>
        <v>11600</v>
      </c>
      <c r="R28" s="14">
        <f t="shared" si="10"/>
        <v>3.0526315789473686</v>
      </c>
      <c r="S28" s="13">
        <f t="shared" si="11"/>
        <v>7600</v>
      </c>
      <c r="T28" s="13">
        <f t="shared" si="13"/>
        <v>7600</v>
      </c>
      <c r="U28" s="13">
        <f t="shared" si="14"/>
        <v>7600</v>
      </c>
      <c r="V28" s="20">
        <f t="shared" si="12"/>
        <v>2</v>
      </c>
    </row>
    <row r="29" spans="1:22" ht="15">
      <c r="A29" s="1">
        <v>23</v>
      </c>
      <c r="B29" s="2" t="s">
        <v>257</v>
      </c>
      <c r="C29" s="2" t="s">
        <v>3</v>
      </c>
      <c r="D29" s="2"/>
      <c r="E29" s="3">
        <v>5000</v>
      </c>
      <c r="F29" s="13">
        <v>33533</v>
      </c>
      <c r="G29" s="13">
        <f>VLOOKUP(B29,'[1]Quan Tan Phú'!$B$7:$E$232,4,0)/1000</f>
        <v>35000</v>
      </c>
      <c r="H29" s="18">
        <f t="shared" si="0"/>
        <v>0.14910684996868756</v>
      </c>
      <c r="I29" s="31">
        <f t="shared" si="1"/>
        <v>8383.25</v>
      </c>
      <c r="J29" s="32">
        <f t="shared" si="2"/>
        <v>1.67665</v>
      </c>
      <c r="K29" s="31">
        <f t="shared" si="3"/>
        <v>8718.58</v>
      </c>
      <c r="L29" s="32">
        <f t="shared" si="4"/>
        <v>1.743716</v>
      </c>
      <c r="M29" s="31">
        <f t="shared" si="5"/>
        <v>9053.91</v>
      </c>
      <c r="N29" s="32">
        <f t="shared" si="6"/>
        <v>1.810782</v>
      </c>
      <c r="O29" s="31">
        <f t="shared" si="7"/>
        <v>9389.240000000002</v>
      </c>
      <c r="P29" s="32">
        <f t="shared" si="8"/>
        <v>1.8778480000000004</v>
      </c>
      <c r="Q29" s="15">
        <f t="shared" si="9"/>
        <v>9724.57</v>
      </c>
      <c r="R29" s="14">
        <f t="shared" si="10"/>
        <v>1.944914</v>
      </c>
      <c r="S29" s="13">
        <f t="shared" si="11"/>
        <v>10000</v>
      </c>
      <c r="T29" s="13">
        <f t="shared" si="13"/>
        <v>9724.57</v>
      </c>
      <c r="U29" s="13">
        <f t="shared" si="14"/>
        <v>9700</v>
      </c>
      <c r="V29" s="20">
        <f t="shared" si="12"/>
        <v>1.94</v>
      </c>
    </row>
    <row r="30" spans="1:22" ht="30">
      <c r="A30" s="1">
        <v>24</v>
      </c>
      <c r="B30" s="2" t="s">
        <v>137</v>
      </c>
      <c r="C30" s="27" t="s">
        <v>12</v>
      </c>
      <c r="D30" s="27" t="s">
        <v>221</v>
      </c>
      <c r="E30" s="3">
        <v>2400</v>
      </c>
      <c r="F30" s="13">
        <v>27697</v>
      </c>
      <c r="G30" s="13"/>
      <c r="H30" s="18">
        <f t="shared" si="0"/>
        <v>0.08665198396938296</v>
      </c>
      <c r="I30" s="31">
        <f t="shared" si="1"/>
        <v>6924.25</v>
      </c>
      <c r="J30" s="32">
        <f t="shared" si="2"/>
        <v>2.885104166666667</v>
      </c>
      <c r="K30" s="31">
        <f t="shared" si="3"/>
        <v>7201.22</v>
      </c>
      <c r="L30" s="32">
        <f t="shared" si="4"/>
        <v>3.0005083333333333</v>
      </c>
      <c r="M30" s="31">
        <f t="shared" si="5"/>
        <v>7478.1900000000005</v>
      </c>
      <c r="N30" s="32">
        <f t="shared" si="6"/>
        <v>3.1159125000000003</v>
      </c>
      <c r="O30" s="31">
        <f t="shared" si="7"/>
        <v>7755.160000000001</v>
      </c>
      <c r="P30" s="32">
        <f t="shared" si="8"/>
        <v>3.231316666666667</v>
      </c>
      <c r="Q30" s="15">
        <f t="shared" si="9"/>
        <v>8032.129999999999</v>
      </c>
      <c r="R30" s="14">
        <f t="shared" si="10"/>
        <v>3.346720833333333</v>
      </c>
      <c r="S30" s="13">
        <f t="shared" si="11"/>
        <v>4800</v>
      </c>
      <c r="T30" s="13">
        <f t="shared" si="13"/>
        <v>4800</v>
      </c>
      <c r="U30" s="13">
        <f t="shared" si="14"/>
        <v>4800</v>
      </c>
      <c r="V30" s="20">
        <f t="shared" si="12"/>
        <v>2</v>
      </c>
    </row>
    <row r="31" spans="1:22" ht="15">
      <c r="A31" s="1">
        <v>25</v>
      </c>
      <c r="B31" s="2" t="s">
        <v>34</v>
      </c>
      <c r="C31" s="2" t="s">
        <v>3</v>
      </c>
      <c r="D31" s="2"/>
      <c r="E31" s="3">
        <v>3600</v>
      </c>
      <c r="F31" s="13">
        <v>24000</v>
      </c>
      <c r="G31" s="13">
        <f>VLOOKUP(B31,'[1]Quan Tan Phú'!$B$7:$E$232,4,0)/1000</f>
        <v>32000</v>
      </c>
      <c r="H31" s="18">
        <f t="shared" si="0"/>
        <v>0.15</v>
      </c>
      <c r="I31" s="31">
        <f t="shared" si="1"/>
        <v>6000</v>
      </c>
      <c r="J31" s="32">
        <f t="shared" si="2"/>
        <v>1.6666666666666667</v>
      </c>
      <c r="K31" s="31">
        <f t="shared" si="3"/>
        <v>6240</v>
      </c>
      <c r="L31" s="32">
        <f t="shared" si="4"/>
        <v>1.7333333333333334</v>
      </c>
      <c r="M31" s="31">
        <f t="shared" si="5"/>
        <v>6480</v>
      </c>
      <c r="N31" s="32">
        <f t="shared" si="6"/>
        <v>1.8</v>
      </c>
      <c r="O31" s="31">
        <f t="shared" si="7"/>
        <v>6720.000000000001</v>
      </c>
      <c r="P31" s="32">
        <f t="shared" si="8"/>
        <v>1.866666666666667</v>
      </c>
      <c r="Q31" s="15">
        <f t="shared" si="9"/>
        <v>6959.999999999999</v>
      </c>
      <c r="R31" s="14">
        <f t="shared" si="10"/>
        <v>1.9333333333333331</v>
      </c>
      <c r="S31" s="13">
        <f t="shared" si="11"/>
        <v>7200</v>
      </c>
      <c r="T31" s="13">
        <f t="shared" si="13"/>
        <v>6959.999999999999</v>
      </c>
      <c r="U31" s="13">
        <f t="shared" si="14"/>
        <v>7000</v>
      </c>
      <c r="V31" s="20">
        <f t="shared" si="12"/>
        <v>1.9444444444444444</v>
      </c>
    </row>
    <row r="32" spans="1:22" ht="30">
      <c r="A32" s="1">
        <v>26</v>
      </c>
      <c r="B32" s="2" t="s">
        <v>138</v>
      </c>
      <c r="C32" s="2" t="s">
        <v>54</v>
      </c>
      <c r="D32" s="2" t="s">
        <v>139</v>
      </c>
      <c r="E32" s="3">
        <v>4700</v>
      </c>
      <c r="F32" s="13">
        <v>35135</v>
      </c>
      <c r="G32" s="13">
        <f>VLOOKUP(B32,'[1]Quan Tan Phú'!$B$7:$E$232,4,0)/1000</f>
        <v>35000</v>
      </c>
      <c r="H32" s="18">
        <f t="shared" si="0"/>
        <v>0.13376974526825103</v>
      </c>
      <c r="I32" s="31">
        <f t="shared" si="1"/>
        <v>8783.75</v>
      </c>
      <c r="J32" s="32">
        <f t="shared" si="2"/>
        <v>1.8688829787234043</v>
      </c>
      <c r="K32" s="31">
        <f t="shared" si="3"/>
        <v>9135.1</v>
      </c>
      <c r="L32" s="32">
        <f t="shared" si="4"/>
        <v>1.9436382978723405</v>
      </c>
      <c r="M32" s="31">
        <f t="shared" si="5"/>
        <v>9486.45</v>
      </c>
      <c r="N32" s="32">
        <f t="shared" si="6"/>
        <v>2.018393617021277</v>
      </c>
      <c r="O32" s="31">
        <f t="shared" si="7"/>
        <v>9837.800000000001</v>
      </c>
      <c r="P32" s="32">
        <f t="shared" si="8"/>
        <v>2.093148936170213</v>
      </c>
      <c r="Q32" s="15">
        <f t="shared" si="9"/>
        <v>10189.15</v>
      </c>
      <c r="R32" s="14">
        <f t="shared" si="10"/>
        <v>2.167904255319149</v>
      </c>
      <c r="S32" s="13">
        <f t="shared" si="11"/>
        <v>9400</v>
      </c>
      <c r="T32" s="13">
        <f t="shared" si="13"/>
        <v>9400</v>
      </c>
      <c r="U32" s="13">
        <f t="shared" si="14"/>
        <v>9400</v>
      </c>
      <c r="V32" s="20">
        <f t="shared" si="12"/>
        <v>2</v>
      </c>
    </row>
    <row r="33" spans="1:22" ht="15">
      <c r="A33" s="1">
        <v>27</v>
      </c>
      <c r="B33" s="2" t="s">
        <v>140</v>
      </c>
      <c r="C33" s="2" t="s">
        <v>3</v>
      </c>
      <c r="D33" s="2"/>
      <c r="E33" s="3">
        <v>4700</v>
      </c>
      <c r="F33" s="13">
        <v>34000</v>
      </c>
      <c r="G33" s="13">
        <f>VLOOKUP(B33,'[1]Quan Tan Phú'!$B$7:$E$232,4,0)/1000</f>
        <v>35000</v>
      </c>
      <c r="H33" s="18">
        <f t="shared" si="0"/>
        <v>0.13823529411764707</v>
      </c>
      <c r="I33" s="31">
        <f t="shared" si="1"/>
        <v>8500</v>
      </c>
      <c r="J33" s="32">
        <f t="shared" si="2"/>
        <v>1.8085106382978724</v>
      </c>
      <c r="K33" s="31">
        <f t="shared" si="3"/>
        <v>8840</v>
      </c>
      <c r="L33" s="32">
        <f t="shared" si="4"/>
        <v>1.8808510638297873</v>
      </c>
      <c r="M33" s="31">
        <f t="shared" si="5"/>
        <v>9180</v>
      </c>
      <c r="N33" s="32">
        <f t="shared" si="6"/>
        <v>1.9531914893617022</v>
      </c>
      <c r="O33" s="31">
        <f t="shared" si="7"/>
        <v>9520</v>
      </c>
      <c r="P33" s="32">
        <f t="shared" si="8"/>
        <v>2.025531914893617</v>
      </c>
      <c r="Q33" s="15">
        <f t="shared" si="9"/>
        <v>9860</v>
      </c>
      <c r="R33" s="14">
        <f t="shared" si="10"/>
        <v>2.097872340425532</v>
      </c>
      <c r="S33" s="13">
        <f t="shared" si="11"/>
        <v>9400</v>
      </c>
      <c r="T33" s="13">
        <f t="shared" si="13"/>
        <v>9400</v>
      </c>
      <c r="U33" s="13">
        <f t="shared" si="14"/>
        <v>9400</v>
      </c>
      <c r="V33" s="20">
        <f t="shared" si="12"/>
        <v>2</v>
      </c>
    </row>
    <row r="34" spans="1:22" ht="15">
      <c r="A34" s="1">
        <v>28</v>
      </c>
      <c r="B34" s="2" t="s">
        <v>141</v>
      </c>
      <c r="C34" s="2" t="s">
        <v>3</v>
      </c>
      <c r="D34" s="2"/>
      <c r="E34" s="3">
        <v>3600</v>
      </c>
      <c r="F34" s="13">
        <v>29354</v>
      </c>
      <c r="G34" s="13">
        <f>VLOOKUP(B34,'[1]Quan Tan Phú'!$B$7:$E$232,4,0)/1000</f>
        <v>30000</v>
      </c>
      <c r="H34" s="18">
        <f t="shared" si="0"/>
        <v>0.12264086666212441</v>
      </c>
      <c r="I34" s="31">
        <f t="shared" si="1"/>
        <v>7338.5</v>
      </c>
      <c r="J34" s="32">
        <f t="shared" si="2"/>
        <v>2.038472222222222</v>
      </c>
      <c r="K34" s="31">
        <f t="shared" si="3"/>
        <v>7632.04</v>
      </c>
      <c r="L34" s="32">
        <f t="shared" si="4"/>
        <v>2.1200111111111113</v>
      </c>
      <c r="M34" s="31">
        <f t="shared" si="5"/>
        <v>7925.580000000001</v>
      </c>
      <c r="N34" s="32">
        <f t="shared" si="6"/>
        <v>2.20155</v>
      </c>
      <c r="O34" s="31">
        <f t="shared" si="7"/>
        <v>8219.12</v>
      </c>
      <c r="P34" s="32">
        <f t="shared" si="8"/>
        <v>2.283088888888889</v>
      </c>
      <c r="Q34" s="15">
        <f t="shared" si="9"/>
        <v>8512.66</v>
      </c>
      <c r="R34" s="14">
        <f t="shared" si="10"/>
        <v>2.3646277777777778</v>
      </c>
      <c r="S34" s="13">
        <f t="shared" si="11"/>
        <v>7200</v>
      </c>
      <c r="T34" s="13">
        <f t="shared" si="13"/>
        <v>7200</v>
      </c>
      <c r="U34" s="13">
        <f t="shared" si="14"/>
        <v>7200</v>
      </c>
      <c r="V34" s="20">
        <f t="shared" si="12"/>
        <v>2</v>
      </c>
    </row>
    <row r="35" spans="1:22" ht="15">
      <c r="A35" s="1">
        <v>29</v>
      </c>
      <c r="B35" s="2" t="s">
        <v>142</v>
      </c>
      <c r="C35" s="2" t="s">
        <v>3</v>
      </c>
      <c r="D35" s="2"/>
      <c r="E35" s="3">
        <v>3200</v>
      </c>
      <c r="F35" s="13">
        <v>23894</v>
      </c>
      <c r="G35" s="13">
        <f>VLOOKUP(B35,'[1]Quan Tan Phú'!$B$7:$E$232,4,0)/1000</f>
        <v>30000</v>
      </c>
      <c r="H35" s="18">
        <f t="shared" si="0"/>
        <v>0.13392483468653218</v>
      </c>
      <c r="I35" s="31">
        <f t="shared" si="1"/>
        <v>5973.5</v>
      </c>
      <c r="J35" s="32">
        <f t="shared" si="2"/>
        <v>1.86671875</v>
      </c>
      <c r="K35" s="31">
        <f t="shared" si="3"/>
        <v>6212.4400000000005</v>
      </c>
      <c r="L35" s="32">
        <f t="shared" si="4"/>
        <v>1.9413875000000003</v>
      </c>
      <c r="M35" s="31">
        <f t="shared" si="5"/>
        <v>6451.38</v>
      </c>
      <c r="N35" s="32">
        <f t="shared" si="6"/>
        <v>2.01605625</v>
      </c>
      <c r="O35" s="31">
        <f t="shared" si="7"/>
        <v>6690.320000000001</v>
      </c>
      <c r="P35" s="32">
        <f t="shared" si="8"/>
        <v>2.0907250000000004</v>
      </c>
      <c r="Q35" s="15">
        <f t="shared" si="9"/>
        <v>6929.259999999999</v>
      </c>
      <c r="R35" s="14">
        <f t="shared" si="10"/>
        <v>2.16539375</v>
      </c>
      <c r="S35" s="13">
        <f t="shared" si="11"/>
        <v>6400</v>
      </c>
      <c r="T35" s="13">
        <f t="shared" si="13"/>
        <v>6400</v>
      </c>
      <c r="U35" s="13">
        <f t="shared" si="14"/>
        <v>6400</v>
      </c>
      <c r="V35" s="20">
        <f t="shared" si="12"/>
        <v>2</v>
      </c>
    </row>
    <row r="36" spans="1:22" ht="15">
      <c r="A36" s="1">
        <v>30</v>
      </c>
      <c r="B36" s="2" t="s">
        <v>143</v>
      </c>
      <c r="C36" s="2" t="s">
        <v>3</v>
      </c>
      <c r="D36" s="2"/>
      <c r="E36" s="3">
        <v>3900</v>
      </c>
      <c r="F36" s="13">
        <v>32502.5</v>
      </c>
      <c r="G36" s="13">
        <f>VLOOKUP(B36,'[1]Quan Tan Phú'!$B$7:$E$232,4,0)/1000</f>
        <v>35000</v>
      </c>
      <c r="H36" s="18">
        <f t="shared" si="0"/>
        <v>0.11999076994077379</v>
      </c>
      <c r="I36" s="31">
        <f t="shared" si="1"/>
        <v>8125.625</v>
      </c>
      <c r="J36" s="32">
        <f t="shared" si="2"/>
        <v>2.08349358974359</v>
      </c>
      <c r="K36" s="31">
        <f t="shared" si="3"/>
        <v>8450.65</v>
      </c>
      <c r="L36" s="32">
        <f t="shared" si="4"/>
        <v>2.1668333333333334</v>
      </c>
      <c r="M36" s="31">
        <f t="shared" si="5"/>
        <v>8775.675000000001</v>
      </c>
      <c r="N36" s="32">
        <f t="shared" si="6"/>
        <v>2.250173076923077</v>
      </c>
      <c r="O36" s="31">
        <f t="shared" si="7"/>
        <v>9100.7</v>
      </c>
      <c r="P36" s="32">
        <f t="shared" si="8"/>
        <v>2.3335128205128206</v>
      </c>
      <c r="Q36" s="15">
        <f t="shared" si="9"/>
        <v>9425.724999999999</v>
      </c>
      <c r="R36" s="14">
        <f t="shared" si="10"/>
        <v>2.4168525641025638</v>
      </c>
      <c r="S36" s="13">
        <f t="shared" si="11"/>
        <v>7800</v>
      </c>
      <c r="T36" s="13">
        <f t="shared" si="13"/>
        <v>7800</v>
      </c>
      <c r="U36" s="13">
        <f t="shared" si="14"/>
        <v>7800</v>
      </c>
      <c r="V36" s="20">
        <f t="shared" si="12"/>
        <v>2</v>
      </c>
    </row>
    <row r="37" spans="1:22" ht="15">
      <c r="A37" s="1">
        <v>31</v>
      </c>
      <c r="B37" s="2" t="s">
        <v>144</v>
      </c>
      <c r="C37" s="2" t="s">
        <v>3</v>
      </c>
      <c r="D37" s="2"/>
      <c r="E37" s="3">
        <v>3600</v>
      </c>
      <c r="F37" s="13">
        <v>30084</v>
      </c>
      <c r="G37" s="13">
        <f>VLOOKUP(B37,'[1]Quan Tan Phú'!$B$7:$E$232,4,0)/1000</f>
        <v>30000</v>
      </c>
      <c r="H37" s="18">
        <f t="shared" si="0"/>
        <v>0.11966493817311527</v>
      </c>
      <c r="I37" s="31">
        <f t="shared" si="1"/>
        <v>7521</v>
      </c>
      <c r="J37" s="32">
        <f t="shared" si="2"/>
        <v>2.089166666666667</v>
      </c>
      <c r="K37" s="31">
        <f t="shared" si="3"/>
        <v>7821.84</v>
      </c>
      <c r="L37" s="32">
        <f t="shared" si="4"/>
        <v>2.1727333333333334</v>
      </c>
      <c r="M37" s="31">
        <f t="shared" si="5"/>
        <v>8122.68</v>
      </c>
      <c r="N37" s="32">
        <f t="shared" si="6"/>
        <v>2.2563</v>
      </c>
      <c r="O37" s="31">
        <f t="shared" si="7"/>
        <v>8423.52</v>
      </c>
      <c r="P37" s="32">
        <f t="shared" si="8"/>
        <v>2.339866666666667</v>
      </c>
      <c r="Q37" s="15">
        <f t="shared" si="9"/>
        <v>8724.359999999999</v>
      </c>
      <c r="R37" s="14">
        <f t="shared" si="10"/>
        <v>2.423433333333333</v>
      </c>
      <c r="S37" s="13">
        <f t="shared" si="11"/>
        <v>7200</v>
      </c>
      <c r="T37" s="13">
        <f t="shared" si="13"/>
        <v>7200</v>
      </c>
      <c r="U37" s="13">
        <f t="shared" si="14"/>
        <v>7200</v>
      </c>
      <c r="V37" s="20">
        <f t="shared" si="12"/>
        <v>2</v>
      </c>
    </row>
    <row r="38" spans="1:22" ht="15">
      <c r="A38" s="1">
        <v>32</v>
      </c>
      <c r="B38" s="2" t="s">
        <v>145</v>
      </c>
      <c r="C38" s="2" t="s">
        <v>3</v>
      </c>
      <c r="D38" s="2"/>
      <c r="E38" s="3">
        <v>3200</v>
      </c>
      <c r="F38" s="13">
        <v>23894</v>
      </c>
      <c r="G38" s="13">
        <f>VLOOKUP(B38,'[1]Quan Tan Phú'!$B$7:$E$232,4,0)/1000</f>
        <v>30000</v>
      </c>
      <c r="H38" s="18">
        <f t="shared" si="0"/>
        <v>0.13392483468653218</v>
      </c>
      <c r="I38" s="31">
        <f t="shared" si="1"/>
        <v>5973.5</v>
      </c>
      <c r="J38" s="32">
        <f t="shared" si="2"/>
        <v>1.86671875</v>
      </c>
      <c r="K38" s="31">
        <f t="shared" si="3"/>
        <v>6212.4400000000005</v>
      </c>
      <c r="L38" s="32">
        <f t="shared" si="4"/>
        <v>1.9413875000000003</v>
      </c>
      <c r="M38" s="31">
        <f t="shared" si="5"/>
        <v>6451.38</v>
      </c>
      <c r="N38" s="32">
        <f t="shared" si="6"/>
        <v>2.01605625</v>
      </c>
      <c r="O38" s="31">
        <f t="shared" si="7"/>
        <v>6690.320000000001</v>
      </c>
      <c r="P38" s="32">
        <f t="shared" si="8"/>
        <v>2.0907250000000004</v>
      </c>
      <c r="Q38" s="15">
        <f t="shared" si="9"/>
        <v>6929.259999999999</v>
      </c>
      <c r="R38" s="14">
        <f t="shared" si="10"/>
        <v>2.16539375</v>
      </c>
      <c r="S38" s="13">
        <f t="shared" si="11"/>
        <v>6400</v>
      </c>
      <c r="T38" s="13">
        <f t="shared" si="13"/>
        <v>6400</v>
      </c>
      <c r="U38" s="13">
        <f t="shared" si="14"/>
        <v>6400</v>
      </c>
      <c r="V38" s="20">
        <f t="shared" si="12"/>
        <v>2</v>
      </c>
    </row>
    <row r="39" spans="1:22" ht="15">
      <c r="A39" s="1">
        <v>33</v>
      </c>
      <c r="B39" s="2" t="s">
        <v>258</v>
      </c>
      <c r="C39" s="2" t="s">
        <v>3</v>
      </c>
      <c r="D39" s="2"/>
      <c r="E39" s="3">
        <v>5000</v>
      </c>
      <c r="F39" s="35">
        <v>36343</v>
      </c>
      <c r="G39" s="13"/>
      <c r="H39" s="18">
        <f t="shared" si="0"/>
        <v>0.1375780755578791</v>
      </c>
      <c r="I39" s="31">
        <f t="shared" si="1"/>
        <v>9085.75</v>
      </c>
      <c r="J39" s="32">
        <f t="shared" si="2"/>
        <v>1.81715</v>
      </c>
      <c r="K39" s="31">
        <f t="shared" si="3"/>
        <v>9449.18</v>
      </c>
      <c r="L39" s="32">
        <f t="shared" si="4"/>
        <v>1.889836</v>
      </c>
      <c r="M39" s="31">
        <f t="shared" si="5"/>
        <v>9812.61</v>
      </c>
      <c r="N39" s="32">
        <f t="shared" si="6"/>
        <v>1.962522</v>
      </c>
      <c r="O39" s="31">
        <f t="shared" si="7"/>
        <v>10176.04</v>
      </c>
      <c r="P39" s="32">
        <f t="shared" si="8"/>
        <v>2.0352080000000004</v>
      </c>
      <c r="Q39" s="15">
        <f t="shared" si="9"/>
        <v>10539.47</v>
      </c>
      <c r="R39" s="14">
        <f t="shared" si="10"/>
        <v>2.107894</v>
      </c>
      <c r="S39" s="13">
        <f t="shared" si="11"/>
        <v>10000</v>
      </c>
      <c r="T39" s="13">
        <f t="shared" si="13"/>
        <v>10000</v>
      </c>
      <c r="U39" s="13">
        <f t="shared" si="14"/>
        <v>10000</v>
      </c>
      <c r="V39" s="20">
        <f t="shared" si="12"/>
        <v>2</v>
      </c>
    </row>
    <row r="40" spans="1:22" ht="15">
      <c r="A40" s="1">
        <v>34</v>
      </c>
      <c r="B40" s="2" t="s">
        <v>35</v>
      </c>
      <c r="C40" s="2" t="s">
        <v>3</v>
      </c>
      <c r="D40" s="2"/>
      <c r="E40" s="3">
        <v>3600</v>
      </c>
      <c r="F40" s="13">
        <v>30275.333</v>
      </c>
      <c r="G40" s="13">
        <f>VLOOKUP(B40,'[1]Quan Tan Phú'!$B$7:$E$232,4,0)/1000</f>
        <v>30000</v>
      </c>
      <c r="H40" s="18">
        <f t="shared" si="0"/>
        <v>0.11890868384502988</v>
      </c>
      <c r="I40" s="31">
        <f t="shared" si="1"/>
        <v>7568.83325</v>
      </c>
      <c r="J40" s="32">
        <f t="shared" si="2"/>
        <v>2.1024536805555556</v>
      </c>
      <c r="K40" s="31">
        <f t="shared" si="3"/>
        <v>7871.58658</v>
      </c>
      <c r="L40" s="32">
        <f t="shared" si="4"/>
        <v>2.186551827777778</v>
      </c>
      <c r="M40" s="31">
        <f t="shared" si="5"/>
        <v>8174.339910000001</v>
      </c>
      <c r="N40" s="32">
        <f t="shared" si="6"/>
        <v>2.270649975</v>
      </c>
      <c r="O40" s="31">
        <f t="shared" si="7"/>
        <v>8477.09324</v>
      </c>
      <c r="P40" s="32">
        <f t="shared" si="8"/>
        <v>2.3547481222222224</v>
      </c>
      <c r="Q40" s="15">
        <f t="shared" si="9"/>
        <v>8779.84657</v>
      </c>
      <c r="R40" s="14">
        <f t="shared" si="10"/>
        <v>2.4388462694444444</v>
      </c>
      <c r="S40" s="13">
        <f t="shared" si="11"/>
        <v>7200</v>
      </c>
      <c r="T40" s="13">
        <f t="shared" si="13"/>
        <v>7200</v>
      </c>
      <c r="U40" s="13">
        <f t="shared" si="14"/>
        <v>7200</v>
      </c>
      <c r="V40" s="20">
        <f t="shared" si="12"/>
        <v>2</v>
      </c>
    </row>
    <row r="41" spans="1:22" ht="15">
      <c r="A41" s="1">
        <v>35</v>
      </c>
      <c r="B41" s="2" t="s">
        <v>146</v>
      </c>
      <c r="C41" s="2" t="s">
        <v>3</v>
      </c>
      <c r="D41" s="2"/>
      <c r="E41" s="3">
        <v>5200</v>
      </c>
      <c r="F41" s="13">
        <v>36778.667</v>
      </c>
      <c r="G41" s="13">
        <f>VLOOKUP(B41,'[1]Quan Tan Phú'!$B$7:$E$232,4,0)/1000</f>
        <v>35000</v>
      </c>
      <c r="H41" s="18">
        <f t="shared" si="0"/>
        <v>0.14138630962345644</v>
      </c>
      <c r="I41" s="31">
        <f t="shared" si="1"/>
        <v>9194.66675</v>
      </c>
      <c r="J41" s="32">
        <f t="shared" si="2"/>
        <v>1.7682051442307694</v>
      </c>
      <c r="K41" s="31">
        <f t="shared" si="3"/>
        <v>9562.45342</v>
      </c>
      <c r="L41" s="32">
        <f t="shared" si="4"/>
        <v>1.83893335</v>
      </c>
      <c r="M41" s="31">
        <f t="shared" si="5"/>
        <v>9930.240090000001</v>
      </c>
      <c r="N41" s="32">
        <f t="shared" si="6"/>
        <v>1.909661555769231</v>
      </c>
      <c r="O41" s="31">
        <f t="shared" si="7"/>
        <v>10298.02676</v>
      </c>
      <c r="P41" s="32">
        <f t="shared" si="8"/>
        <v>1.9803897615384616</v>
      </c>
      <c r="Q41" s="15">
        <f t="shared" si="9"/>
        <v>10665.81343</v>
      </c>
      <c r="R41" s="14">
        <f t="shared" si="10"/>
        <v>2.0511179673076922</v>
      </c>
      <c r="S41" s="13">
        <f t="shared" si="11"/>
        <v>10400</v>
      </c>
      <c r="T41" s="13">
        <f t="shared" si="13"/>
        <v>10400</v>
      </c>
      <c r="U41" s="13">
        <f t="shared" si="14"/>
        <v>10400</v>
      </c>
      <c r="V41" s="20">
        <f t="shared" si="12"/>
        <v>2</v>
      </c>
    </row>
    <row r="42" spans="1:22" ht="15">
      <c r="A42" s="1">
        <v>36</v>
      </c>
      <c r="B42" s="2" t="s">
        <v>147</v>
      </c>
      <c r="C42" s="2" t="s">
        <v>3</v>
      </c>
      <c r="D42" s="2"/>
      <c r="E42" s="3">
        <v>4700</v>
      </c>
      <c r="F42" s="13">
        <v>33261</v>
      </c>
      <c r="G42" s="13">
        <f>VLOOKUP(B42,'[1]Quan Tan Phú'!$B$7:$E$232,4,0)/1000</f>
        <v>35000</v>
      </c>
      <c r="H42" s="18">
        <f t="shared" si="0"/>
        <v>0.14130663539881544</v>
      </c>
      <c r="I42" s="31">
        <f t="shared" si="1"/>
        <v>8315.25</v>
      </c>
      <c r="J42" s="32">
        <f t="shared" si="2"/>
        <v>1.7692021276595744</v>
      </c>
      <c r="K42" s="31">
        <f t="shared" si="3"/>
        <v>8647.86</v>
      </c>
      <c r="L42" s="32">
        <f t="shared" si="4"/>
        <v>1.8399702127659576</v>
      </c>
      <c r="M42" s="31">
        <f t="shared" si="5"/>
        <v>8980.470000000001</v>
      </c>
      <c r="N42" s="32">
        <f t="shared" si="6"/>
        <v>1.9107382978723406</v>
      </c>
      <c r="O42" s="31">
        <f t="shared" si="7"/>
        <v>9313.080000000002</v>
      </c>
      <c r="P42" s="32">
        <f t="shared" si="8"/>
        <v>1.9815063829787238</v>
      </c>
      <c r="Q42" s="15">
        <f t="shared" si="9"/>
        <v>9645.689999999999</v>
      </c>
      <c r="R42" s="14">
        <f t="shared" si="10"/>
        <v>2.052274468085106</v>
      </c>
      <c r="S42" s="13">
        <f t="shared" si="11"/>
        <v>9400</v>
      </c>
      <c r="T42" s="13">
        <f t="shared" si="13"/>
        <v>9400</v>
      </c>
      <c r="U42" s="13">
        <f t="shared" si="14"/>
        <v>9400</v>
      </c>
      <c r="V42" s="20">
        <f t="shared" si="12"/>
        <v>2</v>
      </c>
    </row>
    <row r="43" spans="1:22" ht="30">
      <c r="A43" s="58">
        <v>37</v>
      </c>
      <c r="B43" s="59" t="s">
        <v>30</v>
      </c>
      <c r="C43" s="2" t="s">
        <v>21</v>
      </c>
      <c r="D43" s="2" t="s">
        <v>259</v>
      </c>
      <c r="E43" s="3">
        <v>4300</v>
      </c>
      <c r="F43" s="13">
        <v>36244</v>
      </c>
      <c r="G43" s="13">
        <f>VLOOKUP(B43,'[1]Quan Tan Phú'!$B$7:$E$232,4,0)/1000</f>
        <v>35000</v>
      </c>
      <c r="H43" s="18">
        <f t="shared" si="0"/>
        <v>0.11864032667475996</v>
      </c>
      <c r="I43" s="31">
        <f t="shared" si="1"/>
        <v>9061</v>
      </c>
      <c r="J43" s="32">
        <f t="shared" si="2"/>
        <v>2.1072093023255816</v>
      </c>
      <c r="K43" s="31">
        <f t="shared" si="3"/>
        <v>9423.44</v>
      </c>
      <c r="L43" s="32">
        <f t="shared" si="4"/>
        <v>2.191497674418605</v>
      </c>
      <c r="M43" s="31">
        <f t="shared" si="5"/>
        <v>9785.880000000001</v>
      </c>
      <c r="N43" s="32">
        <f t="shared" si="6"/>
        <v>2.275786046511628</v>
      </c>
      <c r="O43" s="31">
        <f t="shared" si="7"/>
        <v>10148.320000000002</v>
      </c>
      <c r="P43" s="32">
        <f t="shared" si="8"/>
        <v>2.3600744186046514</v>
      </c>
      <c r="Q43" s="15">
        <f t="shared" si="9"/>
        <v>10510.759999999998</v>
      </c>
      <c r="R43" s="14">
        <f t="shared" si="10"/>
        <v>2.444362790697674</v>
      </c>
      <c r="S43" s="13">
        <f t="shared" si="11"/>
        <v>8600</v>
      </c>
      <c r="T43" s="13">
        <f t="shared" si="13"/>
        <v>8600</v>
      </c>
      <c r="U43" s="13">
        <f t="shared" si="14"/>
        <v>8600</v>
      </c>
      <c r="V43" s="20">
        <f t="shared" si="12"/>
        <v>2</v>
      </c>
    </row>
    <row r="44" spans="1:22" ht="30">
      <c r="A44" s="58"/>
      <c r="B44" s="60"/>
      <c r="C44" s="2" t="s">
        <v>259</v>
      </c>
      <c r="D44" s="2" t="s">
        <v>16</v>
      </c>
      <c r="E44" s="3">
        <v>2600</v>
      </c>
      <c r="F44" s="13">
        <v>27697</v>
      </c>
      <c r="G44" s="13"/>
      <c r="H44" s="18">
        <f t="shared" si="0"/>
        <v>0.0938729826334982</v>
      </c>
      <c r="I44" s="31">
        <f t="shared" si="1"/>
        <v>6924.25</v>
      </c>
      <c r="J44" s="32">
        <f t="shared" si="2"/>
        <v>2.663173076923077</v>
      </c>
      <c r="K44" s="31">
        <f t="shared" si="3"/>
        <v>7201.22</v>
      </c>
      <c r="L44" s="32">
        <f t="shared" si="4"/>
        <v>2.7697000000000003</v>
      </c>
      <c r="M44" s="31">
        <f t="shared" si="5"/>
        <v>7478.1900000000005</v>
      </c>
      <c r="N44" s="32">
        <f t="shared" si="6"/>
        <v>2.8762269230769233</v>
      </c>
      <c r="O44" s="31">
        <f t="shared" si="7"/>
        <v>7755.160000000001</v>
      </c>
      <c r="P44" s="32">
        <f t="shared" si="8"/>
        <v>2.9827538461538463</v>
      </c>
      <c r="Q44" s="15">
        <f t="shared" si="9"/>
        <v>8032.129999999999</v>
      </c>
      <c r="R44" s="14">
        <f t="shared" si="10"/>
        <v>3.089280769230769</v>
      </c>
      <c r="S44" s="13">
        <f t="shared" si="11"/>
        <v>5200</v>
      </c>
      <c r="T44" s="13">
        <f t="shared" si="13"/>
        <v>5200</v>
      </c>
      <c r="U44" s="13">
        <f t="shared" si="14"/>
        <v>5200</v>
      </c>
      <c r="V44" s="20">
        <f t="shared" si="12"/>
        <v>2</v>
      </c>
    </row>
    <row r="45" spans="1:22" ht="15">
      <c r="A45" s="1">
        <v>38</v>
      </c>
      <c r="B45" s="2" t="s">
        <v>48</v>
      </c>
      <c r="C45" s="2" t="s">
        <v>3</v>
      </c>
      <c r="D45" s="2"/>
      <c r="E45" s="3">
        <v>6000</v>
      </c>
      <c r="F45" s="13">
        <v>60000</v>
      </c>
      <c r="G45" s="13">
        <f>VLOOKUP(B45,'[1]Quan Tan Phú'!$B$7:$E$232,4,0)/1000</f>
        <v>55000</v>
      </c>
      <c r="H45" s="18">
        <f t="shared" si="0"/>
        <v>0.1</v>
      </c>
      <c r="I45" s="31">
        <f t="shared" si="1"/>
        <v>15000</v>
      </c>
      <c r="J45" s="32">
        <f t="shared" si="2"/>
        <v>2.5</v>
      </c>
      <c r="K45" s="31">
        <f t="shared" si="3"/>
        <v>15600</v>
      </c>
      <c r="L45" s="32">
        <f t="shared" si="4"/>
        <v>2.6</v>
      </c>
      <c r="M45" s="31">
        <f t="shared" si="5"/>
        <v>16200.000000000002</v>
      </c>
      <c r="N45" s="32">
        <f t="shared" si="6"/>
        <v>2.7</v>
      </c>
      <c r="O45" s="31">
        <f t="shared" si="7"/>
        <v>16800</v>
      </c>
      <c r="P45" s="32">
        <f t="shared" si="8"/>
        <v>2.8</v>
      </c>
      <c r="Q45" s="15">
        <f t="shared" si="9"/>
        <v>17400</v>
      </c>
      <c r="R45" s="14">
        <f t="shared" si="10"/>
        <v>2.9</v>
      </c>
      <c r="S45" s="13">
        <f t="shared" si="11"/>
        <v>12000</v>
      </c>
      <c r="T45" s="13">
        <f t="shared" si="13"/>
        <v>12000</v>
      </c>
      <c r="U45" s="13">
        <f t="shared" si="14"/>
        <v>12000</v>
      </c>
      <c r="V45" s="20">
        <f t="shared" si="12"/>
        <v>2</v>
      </c>
    </row>
    <row r="46" spans="1:22" ht="15">
      <c r="A46" s="1">
        <v>39</v>
      </c>
      <c r="B46" s="2" t="s">
        <v>69</v>
      </c>
      <c r="C46" s="2" t="s">
        <v>148</v>
      </c>
      <c r="D46" s="2" t="s">
        <v>15</v>
      </c>
      <c r="E46" s="3">
        <v>2400</v>
      </c>
      <c r="F46" s="13">
        <v>28833.333</v>
      </c>
      <c r="G46" s="13">
        <f>VLOOKUP(B46,'[1]Quan Tan Phú'!$B$7:$E$232,4,0)/1000</f>
        <v>25000</v>
      </c>
      <c r="H46" s="18">
        <f t="shared" si="0"/>
        <v>0.08323699518193059</v>
      </c>
      <c r="I46" s="31">
        <f t="shared" si="1"/>
        <v>7208.33325</v>
      </c>
      <c r="J46" s="32">
        <f t="shared" si="2"/>
        <v>3.0034721875</v>
      </c>
      <c r="K46" s="31">
        <f t="shared" si="3"/>
        <v>7496.66658</v>
      </c>
      <c r="L46" s="32">
        <f t="shared" si="4"/>
        <v>3.123611075</v>
      </c>
      <c r="M46" s="31">
        <f t="shared" si="5"/>
        <v>7784.99991</v>
      </c>
      <c r="N46" s="32">
        <f t="shared" si="6"/>
        <v>3.2437499625000004</v>
      </c>
      <c r="O46" s="31">
        <f t="shared" si="7"/>
        <v>8073.333240000001</v>
      </c>
      <c r="P46" s="32">
        <f t="shared" si="8"/>
        <v>3.3638888500000004</v>
      </c>
      <c r="Q46" s="15">
        <f t="shared" si="9"/>
        <v>8361.66657</v>
      </c>
      <c r="R46" s="14">
        <f t="shared" si="10"/>
        <v>3.4840277375</v>
      </c>
      <c r="S46" s="13">
        <f t="shared" si="11"/>
        <v>4800</v>
      </c>
      <c r="T46" s="13">
        <f t="shared" si="13"/>
        <v>4800</v>
      </c>
      <c r="U46" s="13">
        <f t="shared" si="14"/>
        <v>4800</v>
      </c>
      <c r="V46" s="20">
        <f t="shared" si="12"/>
        <v>2</v>
      </c>
    </row>
    <row r="47" spans="1:22" ht="15">
      <c r="A47" s="1">
        <v>40</v>
      </c>
      <c r="B47" s="2" t="s">
        <v>149</v>
      </c>
      <c r="C47" s="2" t="s">
        <v>121</v>
      </c>
      <c r="D47" s="2" t="s">
        <v>150</v>
      </c>
      <c r="E47" s="3">
        <v>2600</v>
      </c>
      <c r="F47" s="13">
        <v>28833.333</v>
      </c>
      <c r="G47" s="13">
        <f>VLOOKUP(B47,'[1]Quan Tan Phú'!$B$7:$E$232,4,0)/1000</f>
        <v>25000</v>
      </c>
      <c r="H47" s="18">
        <f t="shared" si="0"/>
        <v>0.09017341144709147</v>
      </c>
      <c r="I47" s="31">
        <f t="shared" si="1"/>
        <v>7208.33325</v>
      </c>
      <c r="J47" s="32">
        <f t="shared" si="2"/>
        <v>2.7724358653846153</v>
      </c>
      <c r="K47" s="31">
        <f t="shared" si="3"/>
        <v>7496.66658</v>
      </c>
      <c r="L47" s="32">
        <f t="shared" si="4"/>
        <v>2.8833333</v>
      </c>
      <c r="M47" s="31">
        <f t="shared" si="5"/>
        <v>7784.99991</v>
      </c>
      <c r="N47" s="32">
        <f t="shared" si="6"/>
        <v>2.994230734615385</v>
      </c>
      <c r="O47" s="31">
        <f t="shared" si="7"/>
        <v>8073.333240000001</v>
      </c>
      <c r="P47" s="32">
        <f t="shared" si="8"/>
        <v>3.1051281692307695</v>
      </c>
      <c r="Q47" s="15">
        <f t="shared" si="9"/>
        <v>8361.66657</v>
      </c>
      <c r="R47" s="14">
        <f t="shared" si="10"/>
        <v>3.2160256038461537</v>
      </c>
      <c r="S47" s="13">
        <f t="shared" si="11"/>
        <v>5200</v>
      </c>
      <c r="T47" s="13">
        <f t="shared" si="13"/>
        <v>5200</v>
      </c>
      <c r="U47" s="13">
        <f t="shared" si="14"/>
        <v>5200</v>
      </c>
      <c r="V47" s="20">
        <f t="shared" si="12"/>
        <v>2</v>
      </c>
    </row>
    <row r="48" spans="1:22" ht="15">
      <c r="A48" s="1">
        <v>41</v>
      </c>
      <c r="B48" s="2" t="s">
        <v>151</v>
      </c>
      <c r="C48" s="2" t="s">
        <v>152</v>
      </c>
      <c r="D48" s="2" t="s">
        <v>69</v>
      </c>
      <c r="E48" s="3">
        <v>2600</v>
      </c>
      <c r="F48" s="13">
        <v>28833.333</v>
      </c>
      <c r="G48" s="13">
        <f>VLOOKUP(B48,'[1]Quan Tan Phú'!$B$7:$E$232,4,0)/1000</f>
        <v>25000</v>
      </c>
      <c r="H48" s="18">
        <f t="shared" si="0"/>
        <v>0.09017341144709147</v>
      </c>
      <c r="I48" s="31">
        <f t="shared" si="1"/>
        <v>7208.33325</v>
      </c>
      <c r="J48" s="32">
        <f t="shared" si="2"/>
        <v>2.7724358653846153</v>
      </c>
      <c r="K48" s="31">
        <f t="shared" si="3"/>
        <v>7496.66658</v>
      </c>
      <c r="L48" s="32">
        <f t="shared" si="4"/>
        <v>2.8833333</v>
      </c>
      <c r="M48" s="31">
        <f t="shared" si="5"/>
        <v>7784.99991</v>
      </c>
      <c r="N48" s="32">
        <f t="shared" si="6"/>
        <v>2.994230734615385</v>
      </c>
      <c r="O48" s="31">
        <f t="shared" si="7"/>
        <v>8073.333240000001</v>
      </c>
      <c r="P48" s="32">
        <f t="shared" si="8"/>
        <v>3.1051281692307695</v>
      </c>
      <c r="Q48" s="15">
        <f t="shared" si="9"/>
        <v>8361.66657</v>
      </c>
      <c r="R48" s="14">
        <f t="shared" si="10"/>
        <v>3.2160256038461537</v>
      </c>
      <c r="S48" s="13">
        <f t="shared" si="11"/>
        <v>5200</v>
      </c>
      <c r="T48" s="13">
        <f t="shared" si="13"/>
        <v>5200</v>
      </c>
      <c r="U48" s="13">
        <f t="shared" si="14"/>
        <v>5200</v>
      </c>
      <c r="V48" s="20">
        <f t="shared" si="12"/>
        <v>2</v>
      </c>
    </row>
    <row r="49" spans="1:22" ht="15">
      <c r="A49" s="1">
        <v>42</v>
      </c>
      <c r="B49" s="2" t="s">
        <v>121</v>
      </c>
      <c r="C49" s="2" t="s">
        <v>148</v>
      </c>
      <c r="D49" s="2" t="s">
        <v>15</v>
      </c>
      <c r="E49" s="3">
        <v>2400</v>
      </c>
      <c r="F49" s="13">
        <v>28833.333</v>
      </c>
      <c r="G49" s="13">
        <f>VLOOKUP(B49,'[1]Quan Tan Phú'!$B$7:$E$232,4,0)/1000</f>
        <v>25000</v>
      </c>
      <c r="H49" s="18">
        <f t="shared" si="0"/>
        <v>0.08323699518193059</v>
      </c>
      <c r="I49" s="31">
        <f t="shared" si="1"/>
        <v>7208.33325</v>
      </c>
      <c r="J49" s="32">
        <f t="shared" si="2"/>
        <v>3.0034721875</v>
      </c>
      <c r="K49" s="31">
        <f t="shared" si="3"/>
        <v>7496.66658</v>
      </c>
      <c r="L49" s="32">
        <f t="shared" si="4"/>
        <v>3.123611075</v>
      </c>
      <c r="M49" s="31">
        <f t="shared" si="5"/>
        <v>7784.99991</v>
      </c>
      <c r="N49" s="32">
        <f t="shared" si="6"/>
        <v>3.2437499625000004</v>
      </c>
      <c r="O49" s="31">
        <f t="shared" si="7"/>
        <v>8073.333240000001</v>
      </c>
      <c r="P49" s="32">
        <f t="shared" si="8"/>
        <v>3.3638888500000004</v>
      </c>
      <c r="Q49" s="15">
        <f t="shared" si="9"/>
        <v>8361.66657</v>
      </c>
      <c r="R49" s="14">
        <f t="shared" si="10"/>
        <v>3.4840277375</v>
      </c>
      <c r="S49" s="13">
        <f t="shared" si="11"/>
        <v>4800</v>
      </c>
      <c r="T49" s="13">
        <f t="shared" si="13"/>
        <v>4800</v>
      </c>
      <c r="U49" s="13">
        <f t="shared" si="14"/>
        <v>4800</v>
      </c>
      <c r="V49" s="20">
        <f t="shared" si="12"/>
        <v>2</v>
      </c>
    </row>
    <row r="50" spans="1:22" ht="15">
      <c r="A50" s="1">
        <v>43</v>
      </c>
      <c r="B50" s="2" t="s">
        <v>122</v>
      </c>
      <c r="C50" s="2" t="s">
        <v>121</v>
      </c>
      <c r="D50" s="2" t="s">
        <v>150</v>
      </c>
      <c r="E50" s="3">
        <v>2500</v>
      </c>
      <c r="F50" s="13">
        <v>28833.333</v>
      </c>
      <c r="G50" s="13">
        <f>VLOOKUP(B50,'[1]Quan Tan Phú'!$B$7:$E$232,4,0)/1000</f>
        <v>25000</v>
      </c>
      <c r="H50" s="18">
        <f t="shared" si="0"/>
        <v>0.08670520331451102</v>
      </c>
      <c r="I50" s="31">
        <f t="shared" si="1"/>
        <v>7208.33325</v>
      </c>
      <c r="J50" s="32">
        <f t="shared" si="2"/>
        <v>2.8833333</v>
      </c>
      <c r="K50" s="31">
        <f t="shared" si="3"/>
        <v>7496.66658</v>
      </c>
      <c r="L50" s="32">
        <f t="shared" si="4"/>
        <v>2.998666632</v>
      </c>
      <c r="M50" s="31">
        <f t="shared" si="5"/>
        <v>7784.99991</v>
      </c>
      <c r="N50" s="32">
        <f t="shared" si="6"/>
        <v>3.113999964</v>
      </c>
      <c r="O50" s="31">
        <f t="shared" si="7"/>
        <v>8073.333240000001</v>
      </c>
      <c r="P50" s="32">
        <f t="shared" si="8"/>
        <v>3.2293332960000005</v>
      </c>
      <c r="Q50" s="15">
        <f t="shared" si="9"/>
        <v>8361.66657</v>
      </c>
      <c r="R50" s="14">
        <f t="shared" si="10"/>
        <v>3.3446666279999997</v>
      </c>
      <c r="S50" s="13">
        <f t="shared" si="11"/>
        <v>5000</v>
      </c>
      <c r="T50" s="13">
        <f t="shared" si="13"/>
        <v>5000</v>
      </c>
      <c r="U50" s="13">
        <f t="shared" si="14"/>
        <v>5000</v>
      </c>
      <c r="V50" s="20">
        <f t="shared" si="12"/>
        <v>2</v>
      </c>
    </row>
    <row r="51" spans="1:22" ht="15">
      <c r="A51" s="1">
        <v>44</v>
      </c>
      <c r="B51" s="2" t="s">
        <v>153</v>
      </c>
      <c r="C51" s="2" t="s">
        <v>152</v>
      </c>
      <c r="D51" s="2" t="s">
        <v>69</v>
      </c>
      <c r="E51" s="3">
        <v>2500</v>
      </c>
      <c r="F51" s="13">
        <v>28833.333</v>
      </c>
      <c r="G51" s="13">
        <f>VLOOKUP(B51,'[1]Quan Tan Phú'!$B$7:$E$232,4,0)/1000</f>
        <v>25000</v>
      </c>
      <c r="H51" s="18">
        <f t="shared" si="0"/>
        <v>0.08670520331451102</v>
      </c>
      <c r="I51" s="31">
        <f t="shared" si="1"/>
        <v>7208.33325</v>
      </c>
      <c r="J51" s="32">
        <f t="shared" si="2"/>
        <v>2.8833333</v>
      </c>
      <c r="K51" s="31">
        <f t="shared" si="3"/>
        <v>7496.66658</v>
      </c>
      <c r="L51" s="32">
        <f t="shared" si="4"/>
        <v>2.998666632</v>
      </c>
      <c r="M51" s="31">
        <f t="shared" si="5"/>
        <v>7784.99991</v>
      </c>
      <c r="N51" s="32">
        <f t="shared" si="6"/>
        <v>3.113999964</v>
      </c>
      <c r="O51" s="31">
        <f t="shared" si="7"/>
        <v>8073.333240000001</v>
      </c>
      <c r="P51" s="32">
        <f t="shared" si="8"/>
        <v>3.2293332960000005</v>
      </c>
      <c r="Q51" s="15">
        <f t="shared" si="9"/>
        <v>8361.66657</v>
      </c>
      <c r="R51" s="14">
        <f t="shared" si="10"/>
        <v>3.3446666279999997</v>
      </c>
      <c r="S51" s="13">
        <f t="shared" si="11"/>
        <v>5000</v>
      </c>
      <c r="T51" s="13">
        <f t="shared" si="13"/>
        <v>5000</v>
      </c>
      <c r="U51" s="13">
        <f t="shared" si="14"/>
        <v>5000</v>
      </c>
      <c r="V51" s="20">
        <f t="shared" si="12"/>
        <v>2</v>
      </c>
    </row>
    <row r="52" spans="1:22" ht="15">
      <c r="A52" s="1">
        <v>45</v>
      </c>
      <c r="B52" s="2" t="s">
        <v>148</v>
      </c>
      <c r="C52" s="2" t="s">
        <v>150</v>
      </c>
      <c r="D52" s="2" t="s">
        <v>152</v>
      </c>
      <c r="E52" s="3">
        <v>2600</v>
      </c>
      <c r="F52" s="13">
        <v>28833.333</v>
      </c>
      <c r="G52" s="13">
        <f>VLOOKUP(B52,'[1]Quan Tan Phú'!$B$7:$E$232,4,0)/1000</f>
        <v>28000</v>
      </c>
      <c r="H52" s="18">
        <f t="shared" si="0"/>
        <v>0.09017341144709147</v>
      </c>
      <c r="I52" s="31">
        <f t="shared" si="1"/>
        <v>7208.33325</v>
      </c>
      <c r="J52" s="32">
        <f t="shared" si="2"/>
        <v>2.7724358653846153</v>
      </c>
      <c r="K52" s="31">
        <f t="shared" si="3"/>
        <v>7496.66658</v>
      </c>
      <c r="L52" s="32">
        <f t="shared" si="4"/>
        <v>2.8833333</v>
      </c>
      <c r="M52" s="31">
        <f t="shared" si="5"/>
        <v>7784.99991</v>
      </c>
      <c r="N52" s="32">
        <f t="shared" si="6"/>
        <v>2.994230734615385</v>
      </c>
      <c r="O52" s="31">
        <f t="shared" si="7"/>
        <v>8073.333240000001</v>
      </c>
      <c r="P52" s="32">
        <f t="shared" si="8"/>
        <v>3.1051281692307695</v>
      </c>
      <c r="Q52" s="15">
        <f t="shared" si="9"/>
        <v>8361.66657</v>
      </c>
      <c r="R52" s="14">
        <f t="shared" si="10"/>
        <v>3.2160256038461537</v>
      </c>
      <c r="S52" s="13">
        <f t="shared" si="11"/>
        <v>5200</v>
      </c>
      <c r="T52" s="13">
        <f t="shared" si="13"/>
        <v>5200</v>
      </c>
      <c r="U52" s="13">
        <f t="shared" si="14"/>
        <v>5200</v>
      </c>
      <c r="V52" s="20">
        <f t="shared" si="12"/>
        <v>2</v>
      </c>
    </row>
    <row r="53" spans="1:22" ht="15">
      <c r="A53" s="1">
        <v>46</v>
      </c>
      <c r="B53" s="2" t="s">
        <v>154</v>
      </c>
      <c r="C53" s="2" t="s">
        <v>155</v>
      </c>
      <c r="D53" s="2" t="s">
        <v>156</v>
      </c>
      <c r="E53" s="3">
        <v>3100</v>
      </c>
      <c r="F53" s="13">
        <v>28833.333</v>
      </c>
      <c r="G53" s="13">
        <f>VLOOKUP(B53,'[1]Quan Tan Phú'!$B$7:$E$232,4,0)/1000</f>
        <v>25000</v>
      </c>
      <c r="H53" s="18">
        <f t="shared" si="0"/>
        <v>0.10751445210999368</v>
      </c>
      <c r="I53" s="31">
        <f t="shared" si="1"/>
        <v>7208.33325</v>
      </c>
      <c r="J53" s="32">
        <f t="shared" si="2"/>
        <v>2.3252687903225806</v>
      </c>
      <c r="K53" s="31">
        <f t="shared" si="3"/>
        <v>7496.66658</v>
      </c>
      <c r="L53" s="32">
        <f t="shared" si="4"/>
        <v>2.418279541935484</v>
      </c>
      <c r="M53" s="31">
        <f t="shared" si="5"/>
        <v>7784.99991</v>
      </c>
      <c r="N53" s="32">
        <f t="shared" si="6"/>
        <v>2.511290293548387</v>
      </c>
      <c r="O53" s="31">
        <f t="shared" si="7"/>
        <v>8073.333240000001</v>
      </c>
      <c r="P53" s="32">
        <f t="shared" si="8"/>
        <v>2.6043010451612907</v>
      </c>
      <c r="Q53" s="15">
        <f t="shared" si="9"/>
        <v>8361.66657</v>
      </c>
      <c r="R53" s="14">
        <f t="shared" si="10"/>
        <v>2.6973117967741933</v>
      </c>
      <c r="S53" s="13">
        <f t="shared" si="11"/>
        <v>6200</v>
      </c>
      <c r="T53" s="13">
        <f t="shared" si="13"/>
        <v>6200</v>
      </c>
      <c r="U53" s="13">
        <f t="shared" si="14"/>
        <v>6200</v>
      </c>
      <c r="V53" s="20">
        <f t="shared" si="12"/>
        <v>2</v>
      </c>
    </row>
    <row r="54" spans="1:22" ht="15">
      <c r="A54" s="1">
        <v>47</v>
      </c>
      <c r="B54" s="2" t="s">
        <v>156</v>
      </c>
      <c r="C54" s="2" t="s">
        <v>157</v>
      </c>
      <c r="D54" s="2" t="s">
        <v>155</v>
      </c>
      <c r="E54" s="3">
        <v>3000</v>
      </c>
      <c r="F54" s="13">
        <v>28833.333</v>
      </c>
      <c r="G54" s="13">
        <f>VLOOKUP(B54,'[1]Quan Tan Phú'!$B$7:$E$232,4,0)/1000</f>
        <v>25000</v>
      </c>
      <c r="H54" s="18">
        <f t="shared" si="0"/>
        <v>0.10404624397741323</v>
      </c>
      <c r="I54" s="31">
        <f t="shared" si="1"/>
        <v>7208.33325</v>
      </c>
      <c r="J54" s="32">
        <f t="shared" si="2"/>
        <v>2.40277775</v>
      </c>
      <c r="K54" s="31">
        <f t="shared" si="3"/>
        <v>7496.66658</v>
      </c>
      <c r="L54" s="32">
        <f t="shared" si="4"/>
        <v>2.49888886</v>
      </c>
      <c r="M54" s="31">
        <f t="shared" si="5"/>
        <v>7784.99991</v>
      </c>
      <c r="N54" s="32">
        <f t="shared" si="6"/>
        <v>2.59499997</v>
      </c>
      <c r="O54" s="31">
        <f t="shared" si="7"/>
        <v>8073.333240000001</v>
      </c>
      <c r="P54" s="32">
        <f t="shared" si="8"/>
        <v>2.69111108</v>
      </c>
      <c r="Q54" s="15">
        <f t="shared" si="9"/>
        <v>8361.66657</v>
      </c>
      <c r="R54" s="14">
        <f t="shared" si="10"/>
        <v>2.7872221899999996</v>
      </c>
      <c r="S54" s="13">
        <f t="shared" si="11"/>
        <v>6000</v>
      </c>
      <c r="T54" s="13">
        <f t="shared" si="13"/>
        <v>6000</v>
      </c>
      <c r="U54" s="13">
        <f t="shared" si="14"/>
        <v>6000</v>
      </c>
      <c r="V54" s="20">
        <f t="shared" si="12"/>
        <v>2</v>
      </c>
    </row>
    <row r="55" spans="1:22" ht="15">
      <c r="A55" s="1">
        <v>48</v>
      </c>
      <c r="B55" s="2" t="s">
        <v>158</v>
      </c>
      <c r="C55" s="2" t="s">
        <v>159</v>
      </c>
      <c r="D55" s="2" t="s">
        <v>156</v>
      </c>
      <c r="E55" s="3">
        <v>3100</v>
      </c>
      <c r="F55" s="13">
        <v>28833.333</v>
      </c>
      <c r="G55" s="13">
        <f>VLOOKUP(B55,'[1]Quan Tan Phú'!$B$7:$E$232,4,0)/1000</f>
        <v>25000</v>
      </c>
      <c r="H55" s="18">
        <f t="shared" si="0"/>
        <v>0.10751445210999368</v>
      </c>
      <c r="I55" s="31">
        <f t="shared" si="1"/>
        <v>7208.33325</v>
      </c>
      <c r="J55" s="32">
        <f t="shared" si="2"/>
        <v>2.3252687903225806</v>
      </c>
      <c r="K55" s="31">
        <f t="shared" si="3"/>
        <v>7496.66658</v>
      </c>
      <c r="L55" s="32">
        <f t="shared" si="4"/>
        <v>2.418279541935484</v>
      </c>
      <c r="M55" s="31">
        <f t="shared" si="5"/>
        <v>7784.99991</v>
      </c>
      <c r="N55" s="32">
        <f t="shared" si="6"/>
        <v>2.511290293548387</v>
      </c>
      <c r="O55" s="31">
        <f t="shared" si="7"/>
        <v>8073.333240000001</v>
      </c>
      <c r="P55" s="32">
        <f t="shared" si="8"/>
        <v>2.6043010451612907</v>
      </c>
      <c r="Q55" s="15">
        <f t="shared" si="9"/>
        <v>8361.66657</v>
      </c>
      <c r="R55" s="14">
        <f t="shared" si="10"/>
        <v>2.6973117967741933</v>
      </c>
      <c r="S55" s="13">
        <f t="shared" si="11"/>
        <v>6200</v>
      </c>
      <c r="T55" s="13">
        <f t="shared" si="13"/>
        <v>6200</v>
      </c>
      <c r="U55" s="13">
        <f t="shared" si="14"/>
        <v>6200</v>
      </c>
      <c r="V55" s="20">
        <f t="shared" si="12"/>
        <v>2</v>
      </c>
    </row>
    <row r="56" spans="1:22" ht="15">
      <c r="A56" s="1">
        <v>49</v>
      </c>
      <c r="B56" s="2" t="s">
        <v>159</v>
      </c>
      <c r="C56" s="2" t="s">
        <v>160</v>
      </c>
      <c r="D56" s="2" t="s">
        <v>155</v>
      </c>
      <c r="E56" s="3">
        <v>2900</v>
      </c>
      <c r="F56" s="13">
        <v>28833.333</v>
      </c>
      <c r="G56" s="13">
        <f>VLOOKUP(B56,'[1]Quan Tan Phú'!$B$7:$E$232,4,0)/1000</f>
        <v>25000</v>
      </c>
      <c r="H56" s="18">
        <f t="shared" si="0"/>
        <v>0.10057803584483278</v>
      </c>
      <c r="I56" s="31">
        <f t="shared" si="1"/>
        <v>7208.33325</v>
      </c>
      <c r="J56" s="32">
        <f t="shared" si="2"/>
        <v>2.485632155172414</v>
      </c>
      <c r="K56" s="31">
        <f t="shared" si="3"/>
        <v>7496.66658</v>
      </c>
      <c r="L56" s="32">
        <f t="shared" si="4"/>
        <v>2.5850574413793104</v>
      </c>
      <c r="M56" s="31">
        <f t="shared" si="5"/>
        <v>7784.99991</v>
      </c>
      <c r="N56" s="32">
        <f t="shared" si="6"/>
        <v>2.684482727586207</v>
      </c>
      <c r="O56" s="31">
        <f t="shared" si="7"/>
        <v>8073.333240000001</v>
      </c>
      <c r="P56" s="32">
        <f t="shared" si="8"/>
        <v>2.783908013793104</v>
      </c>
      <c r="Q56" s="15">
        <f t="shared" si="9"/>
        <v>8361.66657</v>
      </c>
      <c r="R56" s="14">
        <f t="shared" si="10"/>
        <v>2.8833333</v>
      </c>
      <c r="S56" s="13">
        <f t="shared" si="11"/>
        <v>5800</v>
      </c>
      <c r="T56" s="13">
        <f t="shared" si="13"/>
        <v>5800</v>
      </c>
      <c r="U56" s="13">
        <f t="shared" si="14"/>
        <v>5800</v>
      </c>
      <c r="V56" s="20">
        <f t="shared" si="12"/>
        <v>2</v>
      </c>
    </row>
    <row r="57" spans="1:22" ht="15">
      <c r="A57" s="1">
        <v>50</v>
      </c>
      <c r="B57" s="2" t="s">
        <v>160</v>
      </c>
      <c r="C57" s="2" t="s">
        <v>155</v>
      </c>
      <c r="D57" s="2" t="s">
        <v>156</v>
      </c>
      <c r="E57" s="3">
        <v>3100</v>
      </c>
      <c r="F57" s="13">
        <v>28833.333</v>
      </c>
      <c r="G57" s="13">
        <f>VLOOKUP(B57,'[1]Quan Tan Phú'!$B$7:$E$232,4,0)/1000</f>
        <v>25000</v>
      </c>
      <c r="H57" s="18">
        <f t="shared" si="0"/>
        <v>0.10751445210999368</v>
      </c>
      <c r="I57" s="31">
        <f t="shared" si="1"/>
        <v>7208.33325</v>
      </c>
      <c r="J57" s="32">
        <f t="shared" si="2"/>
        <v>2.3252687903225806</v>
      </c>
      <c r="K57" s="31">
        <f t="shared" si="3"/>
        <v>7496.66658</v>
      </c>
      <c r="L57" s="32">
        <f t="shared" si="4"/>
        <v>2.418279541935484</v>
      </c>
      <c r="M57" s="31">
        <f t="shared" si="5"/>
        <v>7784.99991</v>
      </c>
      <c r="N57" s="32">
        <f t="shared" si="6"/>
        <v>2.511290293548387</v>
      </c>
      <c r="O57" s="31">
        <f t="shared" si="7"/>
        <v>8073.333240000001</v>
      </c>
      <c r="P57" s="32">
        <f t="shared" si="8"/>
        <v>2.6043010451612907</v>
      </c>
      <c r="Q57" s="15">
        <f t="shared" si="9"/>
        <v>8361.66657</v>
      </c>
      <c r="R57" s="14">
        <f t="shared" si="10"/>
        <v>2.6973117967741933</v>
      </c>
      <c r="S57" s="13">
        <f t="shared" si="11"/>
        <v>6200</v>
      </c>
      <c r="T57" s="13">
        <f t="shared" si="13"/>
        <v>6200</v>
      </c>
      <c r="U57" s="13">
        <f t="shared" si="14"/>
        <v>6200</v>
      </c>
      <c r="V57" s="20">
        <f t="shared" si="12"/>
        <v>2</v>
      </c>
    </row>
    <row r="58" spans="1:22" ht="15">
      <c r="A58" s="1">
        <v>51</v>
      </c>
      <c r="B58" s="2" t="s">
        <v>155</v>
      </c>
      <c r="C58" s="2" t="s">
        <v>161</v>
      </c>
      <c r="D58" s="2" t="s">
        <v>21</v>
      </c>
      <c r="E58" s="3">
        <v>5500</v>
      </c>
      <c r="F58" s="34">
        <v>40000</v>
      </c>
      <c r="G58" s="13">
        <f>VLOOKUP(B58,'[1]Quan Tan Phú'!$B$7:$E$232,4,0)/1000</f>
        <v>30000</v>
      </c>
      <c r="H58" s="18">
        <f t="shared" si="0"/>
        <v>0.1375</v>
      </c>
      <c r="I58" s="31">
        <f t="shared" si="1"/>
        <v>10000</v>
      </c>
      <c r="J58" s="32">
        <f t="shared" si="2"/>
        <v>1.8181818181818181</v>
      </c>
      <c r="K58" s="31">
        <f t="shared" si="3"/>
        <v>10400</v>
      </c>
      <c r="L58" s="32">
        <f t="shared" si="4"/>
        <v>1.8909090909090909</v>
      </c>
      <c r="M58" s="31">
        <f t="shared" si="5"/>
        <v>10800</v>
      </c>
      <c r="N58" s="32">
        <f t="shared" si="6"/>
        <v>1.9636363636363636</v>
      </c>
      <c r="O58" s="31">
        <f t="shared" si="7"/>
        <v>11200.000000000002</v>
      </c>
      <c r="P58" s="32">
        <f t="shared" si="8"/>
        <v>2.0363636363636366</v>
      </c>
      <c r="Q58" s="15">
        <f t="shared" si="9"/>
        <v>11600</v>
      </c>
      <c r="R58" s="14">
        <f t="shared" si="10"/>
        <v>2.109090909090909</v>
      </c>
      <c r="S58" s="13">
        <f t="shared" si="11"/>
        <v>11000</v>
      </c>
      <c r="T58" s="13">
        <f t="shared" si="13"/>
        <v>11000</v>
      </c>
      <c r="U58" s="13">
        <f t="shared" si="14"/>
        <v>11000</v>
      </c>
      <c r="V58" s="20">
        <f t="shared" si="12"/>
        <v>2</v>
      </c>
    </row>
    <row r="59" spans="1:22" ht="15">
      <c r="A59" s="1">
        <v>52</v>
      </c>
      <c r="B59" s="2" t="s">
        <v>162</v>
      </c>
      <c r="C59" s="2" t="s">
        <v>155</v>
      </c>
      <c r="D59" s="2" t="s">
        <v>163</v>
      </c>
      <c r="E59" s="3">
        <v>4800</v>
      </c>
      <c r="F59" s="13">
        <v>33768.333</v>
      </c>
      <c r="G59" s="13">
        <f>VLOOKUP(B59,'[1]Quan Tan Phú'!$B$7:$E$232,4,0)/1000</f>
        <v>30000</v>
      </c>
      <c r="H59" s="18">
        <f t="shared" si="0"/>
        <v>0.14214500905330446</v>
      </c>
      <c r="I59" s="31">
        <f t="shared" si="1"/>
        <v>8442.08325</v>
      </c>
      <c r="J59" s="32">
        <f t="shared" si="2"/>
        <v>1.75876734375</v>
      </c>
      <c r="K59" s="31">
        <f t="shared" si="3"/>
        <v>8779.76658</v>
      </c>
      <c r="L59" s="32">
        <f t="shared" si="4"/>
        <v>1.8291180374999998</v>
      </c>
      <c r="M59" s="31">
        <f t="shared" si="5"/>
        <v>9117.44991</v>
      </c>
      <c r="N59" s="32">
        <f t="shared" si="6"/>
        <v>1.8994687312499998</v>
      </c>
      <c r="O59" s="31">
        <f t="shared" si="7"/>
        <v>9455.133240000001</v>
      </c>
      <c r="P59" s="32">
        <f t="shared" si="8"/>
        <v>1.9698194250000003</v>
      </c>
      <c r="Q59" s="15">
        <f t="shared" si="9"/>
        <v>9792.816569999999</v>
      </c>
      <c r="R59" s="14">
        <f t="shared" si="10"/>
        <v>2.04017011875</v>
      </c>
      <c r="S59" s="13">
        <f t="shared" si="11"/>
        <v>9600</v>
      </c>
      <c r="T59" s="13">
        <f t="shared" si="13"/>
        <v>9600</v>
      </c>
      <c r="U59" s="13">
        <f t="shared" si="14"/>
        <v>9600</v>
      </c>
      <c r="V59" s="20">
        <f t="shared" si="12"/>
        <v>2</v>
      </c>
    </row>
    <row r="60" spans="1:22" ht="15">
      <c r="A60" s="1">
        <v>53</v>
      </c>
      <c r="B60" s="2" t="s">
        <v>163</v>
      </c>
      <c r="C60" s="2" t="s">
        <v>155</v>
      </c>
      <c r="D60" s="2" t="s">
        <v>23</v>
      </c>
      <c r="E60" s="3">
        <v>4400</v>
      </c>
      <c r="F60" s="13">
        <v>33768.333</v>
      </c>
      <c r="G60" s="13">
        <f>VLOOKUP(B60,'[1]Quan Tan Phú'!$B$7:$E$232,4,0)/1000</f>
        <v>30000</v>
      </c>
      <c r="H60" s="18">
        <f t="shared" si="0"/>
        <v>0.13029959163219576</v>
      </c>
      <c r="I60" s="31">
        <f t="shared" si="1"/>
        <v>8442.08325</v>
      </c>
      <c r="J60" s="32">
        <f t="shared" si="2"/>
        <v>1.918655284090909</v>
      </c>
      <c r="K60" s="31">
        <f t="shared" si="3"/>
        <v>8779.76658</v>
      </c>
      <c r="L60" s="32">
        <f t="shared" si="4"/>
        <v>1.9954014954545454</v>
      </c>
      <c r="M60" s="31">
        <f t="shared" si="5"/>
        <v>9117.44991</v>
      </c>
      <c r="N60" s="32">
        <f t="shared" si="6"/>
        <v>2.0721477068181815</v>
      </c>
      <c r="O60" s="31">
        <f t="shared" si="7"/>
        <v>9455.133240000001</v>
      </c>
      <c r="P60" s="32">
        <f t="shared" si="8"/>
        <v>2.1488939181818183</v>
      </c>
      <c r="Q60" s="15">
        <f t="shared" si="9"/>
        <v>9792.816569999999</v>
      </c>
      <c r="R60" s="14">
        <f t="shared" si="10"/>
        <v>2.225640129545454</v>
      </c>
      <c r="S60" s="13">
        <f t="shared" si="11"/>
        <v>8800</v>
      </c>
      <c r="T60" s="13">
        <f t="shared" si="13"/>
        <v>8800</v>
      </c>
      <c r="U60" s="13">
        <f t="shared" si="14"/>
        <v>8800</v>
      </c>
      <c r="V60" s="20">
        <f t="shared" si="12"/>
        <v>2</v>
      </c>
    </row>
    <row r="61" spans="1:22" ht="15">
      <c r="A61" s="1">
        <v>54</v>
      </c>
      <c r="B61" s="2" t="s">
        <v>164</v>
      </c>
      <c r="C61" s="2" t="s">
        <v>23</v>
      </c>
      <c r="D61" s="2" t="s">
        <v>129</v>
      </c>
      <c r="E61" s="3">
        <v>3500</v>
      </c>
      <c r="F61" s="13">
        <v>40000</v>
      </c>
      <c r="G61" s="13">
        <f>VLOOKUP(B61,'[1]Quan Tan Phú'!$B$7:$E$232,4,0)/1000</f>
        <v>23000</v>
      </c>
      <c r="H61" s="18">
        <f t="shared" si="0"/>
        <v>0.0875</v>
      </c>
      <c r="I61" s="31">
        <f t="shared" si="1"/>
        <v>10000</v>
      </c>
      <c r="J61" s="32">
        <f t="shared" si="2"/>
        <v>2.857142857142857</v>
      </c>
      <c r="K61" s="31">
        <f t="shared" si="3"/>
        <v>10400</v>
      </c>
      <c r="L61" s="32">
        <f t="shared" si="4"/>
        <v>2.9714285714285715</v>
      </c>
      <c r="M61" s="31">
        <f t="shared" si="5"/>
        <v>10800</v>
      </c>
      <c r="N61" s="32">
        <f t="shared" si="6"/>
        <v>3.085714285714286</v>
      </c>
      <c r="O61" s="31">
        <f t="shared" si="7"/>
        <v>11200.000000000002</v>
      </c>
      <c r="P61" s="32">
        <f t="shared" si="8"/>
        <v>3.2000000000000006</v>
      </c>
      <c r="Q61" s="15">
        <f t="shared" si="9"/>
        <v>11600</v>
      </c>
      <c r="R61" s="14">
        <f t="shared" si="10"/>
        <v>3.3142857142857145</v>
      </c>
      <c r="S61" s="13">
        <f t="shared" si="11"/>
        <v>7000</v>
      </c>
      <c r="T61" s="13">
        <f t="shared" si="13"/>
        <v>7000</v>
      </c>
      <c r="U61" s="13">
        <f t="shared" si="14"/>
        <v>7000</v>
      </c>
      <c r="V61" s="20">
        <f t="shared" si="12"/>
        <v>2</v>
      </c>
    </row>
    <row r="62" spans="1:22" ht="15">
      <c r="A62" s="1">
        <v>55</v>
      </c>
      <c r="B62" s="2" t="s">
        <v>165</v>
      </c>
      <c r="C62" s="2" t="s">
        <v>33</v>
      </c>
      <c r="D62" s="2" t="s">
        <v>166</v>
      </c>
      <c r="E62" s="3">
        <v>3400</v>
      </c>
      <c r="F62" s="13">
        <v>29924</v>
      </c>
      <c r="G62" s="13">
        <f>VLOOKUP(B62,'[1]Quan Tan Phú'!$B$7:$E$232,4,0)/1000</f>
        <v>23000</v>
      </c>
      <c r="H62" s="18">
        <f t="shared" si="0"/>
        <v>0.11362117363988772</v>
      </c>
      <c r="I62" s="31">
        <f t="shared" si="1"/>
        <v>7481</v>
      </c>
      <c r="J62" s="32">
        <f t="shared" si="2"/>
        <v>2.2002941176470587</v>
      </c>
      <c r="K62" s="31">
        <f t="shared" si="3"/>
        <v>7780.240000000001</v>
      </c>
      <c r="L62" s="32">
        <f t="shared" si="4"/>
        <v>2.288305882352941</v>
      </c>
      <c r="M62" s="31">
        <f t="shared" si="5"/>
        <v>8079.4800000000005</v>
      </c>
      <c r="N62" s="32">
        <f t="shared" si="6"/>
        <v>2.3763176470588236</v>
      </c>
      <c r="O62" s="31">
        <f t="shared" si="7"/>
        <v>8378.720000000001</v>
      </c>
      <c r="P62" s="32">
        <f t="shared" si="8"/>
        <v>2.464329411764706</v>
      </c>
      <c r="Q62" s="15">
        <f t="shared" si="9"/>
        <v>8677.96</v>
      </c>
      <c r="R62" s="14">
        <f t="shared" si="10"/>
        <v>2.552341176470588</v>
      </c>
      <c r="S62" s="13">
        <f t="shared" si="11"/>
        <v>6800</v>
      </c>
      <c r="T62" s="13">
        <f t="shared" si="13"/>
        <v>6800</v>
      </c>
      <c r="U62" s="13">
        <f t="shared" si="14"/>
        <v>6800</v>
      </c>
      <c r="V62" s="20">
        <f t="shared" si="12"/>
        <v>2</v>
      </c>
    </row>
    <row r="63" spans="1:22" ht="15">
      <c r="A63" s="1">
        <v>56</v>
      </c>
      <c r="B63" s="2" t="s">
        <v>167</v>
      </c>
      <c r="C63" s="2" t="s">
        <v>155</v>
      </c>
      <c r="D63" s="2" t="s">
        <v>10</v>
      </c>
      <c r="E63" s="3">
        <v>3500</v>
      </c>
      <c r="F63" s="13">
        <v>29924</v>
      </c>
      <c r="G63" s="13">
        <f>VLOOKUP(B63,'[1]Quan Tan Phú'!$B$7:$E$232,4,0)/1000</f>
        <v>23000</v>
      </c>
      <c r="H63" s="18">
        <f t="shared" si="0"/>
        <v>0.1169629728645903</v>
      </c>
      <c r="I63" s="31">
        <f t="shared" si="1"/>
        <v>7481</v>
      </c>
      <c r="J63" s="32">
        <f t="shared" si="2"/>
        <v>2.1374285714285715</v>
      </c>
      <c r="K63" s="31">
        <f t="shared" si="3"/>
        <v>7780.240000000001</v>
      </c>
      <c r="L63" s="32">
        <f t="shared" si="4"/>
        <v>2.2229257142857146</v>
      </c>
      <c r="M63" s="31">
        <f t="shared" si="5"/>
        <v>8079.4800000000005</v>
      </c>
      <c r="N63" s="32">
        <f t="shared" si="6"/>
        <v>2.3084228571428573</v>
      </c>
      <c r="O63" s="31">
        <f t="shared" si="7"/>
        <v>8378.720000000001</v>
      </c>
      <c r="P63" s="32">
        <f t="shared" si="8"/>
        <v>2.3939200000000005</v>
      </c>
      <c r="Q63" s="15">
        <f t="shared" si="9"/>
        <v>8677.96</v>
      </c>
      <c r="R63" s="14">
        <f t="shared" si="10"/>
        <v>2.4794171428571428</v>
      </c>
      <c r="S63" s="13">
        <f t="shared" si="11"/>
        <v>7000</v>
      </c>
      <c r="T63" s="13">
        <f t="shared" si="13"/>
        <v>7000</v>
      </c>
      <c r="U63" s="13">
        <f t="shared" si="14"/>
        <v>7000</v>
      </c>
      <c r="V63" s="20">
        <f t="shared" si="12"/>
        <v>2</v>
      </c>
    </row>
    <row r="64" spans="1:22" ht="15">
      <c r="A64" s="1">
        <v>57</v>
      </c>
      <c r="B64" s="2" t="s">
        <v>168</v>
      </c>
      <c r="C64" s="2" t="s">
        <v>155</v>
      </c>
      <c r="D64" s="2" t="s">
        <v>10</v>
      </c>
      <c r="E64" s="3">
        <v>3500</v>
      </c>
      <c r="F64" s="13">
        <v>29924</v>
      </c>
      <c r="G64" s="13">
        <f>VLOOKUP(B64,'[1]Quan Tan Phú'!$B$7:$E$232,4,0)/1000</f>
        <v>23000</v>
      </c>
      <c r="H64" s="18">
        <f t="shared" si="0"/>
        <v>0.1169629728645903</v>
      </c>
      <c r="I64" s="31">
        <f t="shared" si="1"/>
        <v>7481</v>
      </c>
      <c r="J64" s="32">
        <f t="shared" si="2"/>
        <v>2.1374285714285715</v>
      </c>
      <c r="K64" s="31">
        <f t="shared" si="3"/>
        <v>7780.240000000001</v>
      </c>
      <c r="L64" s="32">
        <f t="shared" si="4"/>
        <v>2.2229257142857146</v>
      </c>
      <c r="M64" s="31">
        <f t="shared" si="5"/>
        <v>8079.4800000000005</v>
      </c>
      <c r="N64" s="32">
        <f t="shared" si="6"/>
        <v>2.3084228571428573</v>
      </c>
      <c r="O64" s="31">
        <f t="shared" si="7"/>
        <v>8378.720000000001</v>
      </c>
      <c r="P64" s="32">
        <f t="shared" si="8"/>
        <v>2.3939200000000005</v>
      </c>
      <c r="Q64" s="15">
        <f t="shared" si="9"/>
        <v>8677.96</v>
      </c>
      <c r="R64" s="14">
        <f t="shared" si="10"/>
        <v>2.4794171428571428</v>
      </c>
      <c r="S64" s="13">
        <f t="shared" si="11"/>
        <v>7000</v>
      </c>
      <c r="T64" s="13">
        <f t="shared" si="13"/>
        <v>7000</v>
      </c>
      <c r="U64" s="13">
        <f t="shared" si="14"/>
        <v>7000</v>
      </c>
      <c r="V64" s="20">
        <f t="shared" si="12"/>
        <v>2</v>
      </c>
    </row>
    <row r="65" spans="1:22" ht="15">
      <c r="A65" s="1">
        <v>58</v>
      </c>
      <c r="B65" s="2" t="s">
        <v>169</v>
      </c>
      <c r="C65" s="2" t="s">
        <v>164</v>
      </c>
      <c r="D65" s="2" t="s">
        <v>10</v>
      </c>
      <c r="E65" s="3">
        <v>2400</v>
      </c>
      <c r="F65" s="13">
        <v>28833.333</v>
      </c>
      <c r="G65" s="13">
        <f>VLOOKUP(B65,'[1]Quan Tan Phú'!$B$7:$E$232,4,0)/1000</f>
        <v>23000</v>
      </c>
      <c r="H65" s="18">
        <f t="shared" si="0"/>
        <v>0.08323699518193059</v>
      </c>
      <c r="I65" s="31">
        <f t="shared" si="1"/>
        <v>7208.33325</v>
      </c>
      <c r="J65" s="32">
        <f t="shared" si="2"/>
        <v>3.0034721875</v>
      </c>
      <c r="K65" s="31">
        <f t="shared" si="3"/>
        <v>7496.66658</v>
      </c>
      <c r="L65" s="32">
        <f t="shared" si="4"/>
        <v>3.123611075</v>
      </c>
      <c r="M65" s="31">
        <f t="shared" si="5"/>
        <v>7784.99991</v>
      </c>
      <c r="N65" s="32">
        <f t="shared" si="6"/>
        <v>3.2437499625000004</v>
      </c>
      <c r="O65" s="31">
        <f t="shared" si="7"/>
        <v>8073.333240000001</v>
      </c>
      <c r="P65" s="32">
        <f t="shared" si="8"/>
        <v>3.3638888500000004</v>
      </c>
      <c r="Q65" s="15">
        <f t="shared" si="9"/>
        <v>8361.66657</v>
      </c>
      <c r="R65" s="14">
        <f t="shared" si="10"/>
        <v>3.4840277375</v>
      </c>
      <c r="S65" s="13">
        <f t="shared" si="11"/>
        <v>4800</v>
      </c>
      <c r="T65" s="13">
        <f t="shared" si="13"/>
        <v>4800</v>
      </c>
      <c r="U65" s="13">
        <f t="shared" si="14"/>
        <v>4800</v>
      </c>
      <c r="V65" s="20">
        <f t="shared" si="12"/>
        <v>2</v>
      </c>
    </row>
    <row r="66" spans="1:22" ht="15">
      <c r="A66" s="1">
        <v>59</v>
      </c>
      <c r="B66" s="2" t="s">
        <v>170</v>
      </c>
      <c r="C66" s="2" t="s">
        <v>169</v>
      </c>
      <c r="D66" s="2" t="s">
        <v>10</v>
      </c>
      <c r="E66" s="3">
        <v>2400</v>
      </c>
      <c r="F66" s="13">
        <v>28833.333</v>
      </c>
      <c r="G66" s="13">
        <f>VLOOKUP(B66,'[1]Quan Tan Phú'!$B$7:$E$232,4,0)/1000</f>
        <v>23000</v>
      </c>
      <c r="H66" s="18">
        <f t="shared" si="0"/>
        <v>0.08323699518193059</v>
      </c>
      <c r="I66" s="31">
        <f t="shared" si="1"/>
        <v>7208.33325</v>
      </c>
      <c r="J66" s="32">
        <f t="shared" si="2"/>
        <v>3.0034721875</v>
      </c>
      <c r="K66" s="31">
        <f t="shared" si="3"/>
        <v>7496.66658</v>
      </c>
      <c r="L66" s="32">
        <f t="shared" si="4"/>
        <v>3.123611075</v>
      </c>
      <c r="M66" s="31">
        <f t="shared" si="5"/>
        <v>7784.99991</v>
      </c>
      <c r="N66" s="32">
        <f t="shared" si="6"/>
        <v>3.2437499625000004</v>
      </c>
      <c r="O66" s="31">
        <f t="shared" si="7"/>
        <v>8073.333240000001</v>
      </c>
      <c r="P66" s="32">
        <f t="shared" si="8"/>
        <v>3.3638888500000004</v>
      </c>
      <c r="Q66" s="15">
        <f t="shared" si="9"/>
        <v>8361.66657</v>
      </c>
      <c r="R66" s="14">
        <f t="shared" si="10"/>
        <v>3.4840277375</v>
      </c>
      <c r="S66" s="13">
        <f t="shared" si="11"/>
        <v>4800</v>
      </c>
      <c r="T66" s="13">
        <f t="shared" si="13"/>
        <v>4800</v>
      </c>
      <c r="U66" s="13">
        <f t="shared" si="14"/>
        <v>4800</v>
      </c>
      <c r="V66" s="20">
        <f t="shared" si="12"/>
        <v>2</v>
      </c>
    </row>
    <row r="67" spans="1:22" ht="15">
      <c r="A67" s="1">
        <v>60</v>
      </c>
      <c r="B67" s="2" t="s">
        <v>171</v>
      </c>
      <c r="C67" s="2" t="s">
        <v>33</v>
      </c>
      <c r="D67" s="2" t="s">
        <v>166</v>
      </c>
      <c r="E67" s="3">
        <v>2400</v>
      </c>
      <c r="F67" s="13">
        <v>28833.333</v>
      </c>
      <c r="G67" s="13">
        <f>VLOOKUP(B67,'[1]Quan Tan Phú'!$B$7:$E$232,4,0)/1000</f>
        <v>23000</v>
      </c>
      <c r="H67" s="18">
        <f t="shared" si="0"/>
        <v>0.08323699518193059</v>
      </c>
      <c r="I67" s="31">
        <f t="shared" si="1"/>
        <v>7208.33325</v>
      </c>
      <c r="J67" s="32">
        <f t="shared" si="2"/>
        <v>3.0034721875</v>
      </c>
      <c r="K67" s="31">
        <f t="shared" si="3"/>
        <v>7496.66658</v>
      </c>
      <c r="L67" s="32">
        <f t="shared" si="4"/>
        <v>3.123611075</v>
      </c>
      <c r="M67" s="31">
        <f t="shared" si="5"/>
        <v>7784.99991</v>
      </c>
      <c r="N67" s="32">
        <f t="shared" si="6"/>
        <v>3.2437499625000004</v>
      </c>
      <c r="O67" s="31">
        <f t="shared" si="7"/>
        <v>8073.333240000001</v>
      </c>
      <c r="P67" s="32">
        <f t="shared" si="8"/>
        <v>3.3638888500000004</v>
      </c>
      <c r="Q67" s="15">
        <f t="shared" si="9"/>
        <v>8361.66657</v>
      </c>
      <c r="R67" s="14">
        <f t="shared" si="10"/>
        <v>3.4840277375</v>
      </c>
      <c r="S67" s="13">
        <f t="shared" si="11"/>
        <v>4800</v>
      </c>
      <c r="T67" s="13">
        <f t="shared" si="13"/>
        <v>4800</v>
      </c>
      <c r="U67" s="13">
        <f t="shared" si="14"/>
        <v>4800</v>
      </c>
      <c r="V67" s="20">
        <f t="shared" si="12"/>
        <v>2</v>
      </c>
    </row>
    <row r="68" spans="1:22" ht="15">
      <c r="A68" s="1">
        <v>61</v>
      </c>
      <c r="B68" s="2" t="s">
        <v>33</v>
      </c>
      <c r="C68" s="2" t="s">
        <v>23</v>
      </c>
      <c r="D68" s="2" t="s">
        <v>10</v>
      </c>
      <c r="E68" s="3">
        <v>2400</v>
      </c>
      <c r="F68" s="13">
        <v>28833.333</v>
      </c>
      <c r="G68" s="13">
        <f>VLOOKUP(B68,'[1]Quan Tan Phú'!$B$7:$E$232,4,0)/1000</f>
        <v>23000</v>
      </c>
      <c r="H68" s="18">
        <f t="shared" si="0"/>
        <v>0.08323699518193059</v>
      </c>
      <c r="I68" s="31">
        <f t="shared" si="1"/>
        <v>7208.33325</v>
      </c>
      <c r="J68" s="32">
        <f t="shared" si="2"/>
        <v>3.0034721875</v>
      </c>
      <c r="K68" s="31">
        <f t="shared" si="3"/>
        <v>7496.66658</v>
      </c>
      <c r="L68" s="32">
        <f t="shared" si="4"/>
        <v>3.123611075</v>
      </c>
      <c r="M68" s="31">
        <f t="shared" si="5"/>
        <v>7784.99991</v>
      </c>
      <c r="N68" s="32">
        <f t="shared" si="6"/>
        <v>3.2437499625000004</v>
      </c>
      <c r="O68" s="31">
        <f t="shared" si="7"/>
        <v>8073.333240000001</v>
      </c>
      <c r="P68" s="32">
        <f t="shared" si="8"/>
        <v>3.3638888500000004</v>
      </c>
      <c r="Q68" s="15">
        <f t="shared" si="9"/>
        <v>8361.66657</v>
      </c>
      <c r="R68" s="14">
        <f t="shared" si="10"/>
        <v>3.4840277375</v>
      </c>
      <c r="S68" s="13">
        <f t="shared" si="11"/>
        <v>4800</v>
      </c>
      <c r="T68" s="13">
        <f t="shared" si="13"/>
        <v>4800</v>
      </c>
      <c r="U68" s="13">
        <f t="shared" si="14"/>
        <v>4800</v>
      </c>
      <c r="V68" s="20">
        <f t="shared" si="12"/>
        <v>2</v>
      </c>
    </row>
    <row r="69" spans="1:22" ht="15">
      <c r="A69" s="1">
        <v>62</v>
      </c>
      <c r="B69" s="2" t="s">
        <v>32</v>
      </c>
      <c r="C69" s="2" t="s">
        <v>33</v>
      </c>
      <c r="D69" s="2" t="s">
        <v>166</v>
      </c>
      <c r="E69" s="3">
        <v>2400</v>
      </c>
      <c r="F69" s="13">
        <v>28833.333</v>
      </c>
      <c r="G69" s="13">
        <f>VLOOKUP(B69,'[1]Quan Tan Phú'!$B$7:$E$232,4,0)/1000</f>
        <v>23000</v>
      </c>
      <c r="H69" s="18">
        <f t="shared" si="0"/>
        <v>0.08323699518193059</v>
      </c>
      <c r="I69" s="31">
        <f t="shared" si="1"/>
        <v>7208.33325</v>
      </c>
      <c r="J69" s="32">
        <f t="shared" si="2"/>
        <v>3.0034721875</v>
      </c>
      <c r="K69" s="31">
        <f t="shared" si="3"/>
        <v>7496.66658</v>
      </c>
      <c r="L69" s="32">
        <f t="shared" si="4"/>
        <v>3.123611075</v>
      </c>
      <c r="M69" s="31">
        <f t="shared" si="5"/>
        <v>7784.99991</v>
      </c>
      <c r="N69" s="32">
        <f t="shared" si="6"/>
        <v>3.2437499625000004</v>
      </c>
      <c r="O69" s="31">
        <f t="shared" si="7"/>
        <v>8073.333240000001</v>
      </c>
      <c r="P69" s="32">
        <f t="shared" si="8"/>
        <v>3.3638888500000004</v>
      </c>
      <c r="Q69" s="15">
        <f t="shared" si="9"/>
        <v>8361.66657</v>
      </c>
      <c r="R69" s="14">
        <f t="shared" si="10"/>
        <v>3.4840277375</v>
      </c>
      <c r="S69" s="13">
        <f t="shared" si="11"/>
        <v>4800</v>
      </c>
      <c r="T69" s="13">
        <f t="shared" si="13"/>
        <v>4800</v>
      </c>
      <c r="U69" s="13">
        <f t="shared" si="14"/>
        <v>4800</v>
      </c>
      <c r="V69" s="20">
        <f t="shared" si="12"/>
        <v>2</v>
      </c>
    </row>
    <row r="70" spans="1:22" ht="15">
      <c r="A70" s="1">
        <v>63</v>
      </c>
      <c r="B70" s="2" t="s">
        <v>166</v>
      </c>
      <c r="C70" s="2" t="s">
        <v>169</v>
      </c>
      <c r="D70" s="2" t="s">
        <v>10</v>
      </c>
      <c r="E70" s="3">
        <v>2400</v>
      </c>
      <c r="F70" s="13">
        <v>28833.333</v>
      </c>
      <c r="G70" s="13">
        <f>VLOOKUP(B70,'[1]Quan Tan Phú'!$B$7:$E$232,4,0)/1000</f>
        <v>23000</v>
      </c>
      <c r="H70" s="18">
        <f t="shared" si="0"/>
        <v>0.08323699518193059</v>
      </c>
      <c r="I70" s="31">
        <f t="shared" si="1"/>
        <v>7208.33325</v>
      </c>
      <c r="J70" s="32">
        <f t="shared" si="2"/>
        <v>3.0034721875</v>
      </c>
      <c r="K70" s="31">
        <f t="shared" si="3"/>
        <v>7496.66658</v>
      </c>
      <c r="L70" s="32">
        <f t="shared" si="4"/>
        <v>3.123611075</v>
      </c>
      <c r="M70" s="31">
        <f t="shared" si="5"/>
        <v>7784.99991</v>
      </c>
      <c r="N70" s="32">
        <f t="shared" si="6"/>
        <v>3.2437499625000004</v>
      </c>
      <c r="O70" s="31">
        <f t="shared" si="7"/>
        <v>8073.333240000001</v>
      </c>
      <c r="P70" s="32">
        <f t="shared" si="8"/>
        <v>3.3638888500000004</v>
      </c>
      <c r="Q70" s="15">
        <f t="shared" si="9"/>
        <v>8361.66657</v>
      </c>
      <c r="R70" s="14">
        <f t="shared" si="10"/>
        <v>3.4840277375</v>
      </c>
      <c r="S70" s="13">
        <f t="shared" si="11"/>
        <v>4800</v>
      </c>
      <c r="T70" s="13">
        <f t="shared" si="13"/>
        <v>4800</v>
      </c>
      <c r="U70" s="13">
        <f t="shared" si="14"/>
        <v>4800</v>
      </c>
      <c r="V70" s="20">
        <f t="shared" si="12"/>
        <v>2</v>
      </c>
    </row>
    <row r="71" spans="1:22" ht="15">
      <c r="A71" s="1">
        <v>64</v>
      </c>
      <c r="B71" s="2" t="s">
        <v>172</v>
      </c>
      <c r="C71" s="2" t="s">
        <v>164</v>
      </c>
      <c r="D71" s="2" t="s">
        <v>10</v>
      </c>
      <c r="E71" s="3">
        <v>2400</v>
      </c>
      <c r="F71" s="13">
        <v>28833.333</v>
      </c>
      <c r="G71" s="13">
        <f>VLOOKUP(B71,'[1]Quan Tan Phú'!$B$7:$E$232,4,0)/1000</f>
        <v>23000</v>
      </c>
      <c r="H71" s="18">
        <f aca="true" t="shared" si="15" ref="H71:H134">+E71/F71</f>
        <v>0.08323699518193059</v>
      </c>
      <c r="I71" s="31">
        <f aca="true" t="shared" si="16" ref="I71:I133">+F71*0.25</f>
        <v>7208.33325</v>
      </c>
      <c r="J71" s="32">
        <f aca="true" t="shared" si="17" ref="J71:J134">+I71/E71</f>
        <v>3.0034721875</v>
      </c>
      <c r="K71" s="31">
        <f aca="true" t="shared" si="18" ref="K71:K133">+F71*0.26</f>
        <v>7496.66658</v>
      </c>
      <c r="L71" s="32">
        <f aca="true" t="shared" si="19" ref="L71:L134">+K71/E71</f>
        <v>3.123611075</v>
      </c>
      <c r="M71" s="31">
        <f aca="true" t="shared" si="20" ref="M71:M133">+F71*0.27</f>
        <v>7784.99991</v>
      </c>
      <c r="N71" s="32">
        <f aca="true" t="shared" si="21" ref="N71:N134">+M71/E71</f>
        <v>3.2437499625000004</v>
      </c>
      <c r="O71" s="31">
        <f aca="true" t="shared" si="22" ref="O71:O133">+F71*0.28</f>
        <v>8073.333240000001</v>
      </c>
      <c r="P71" s="32">
        <f aca="true" t="shared" si="23" ref="P71:P134">+O71/E71</f>
        <v>3.3638888500000004</v>
      </c>
      <c r="Q71" s="15">
        <f aca="true" t="shared" si="24" ref="Q71:Q133">+F71*0.29</f>
        <v>8361.66657</v>
      </c>
      <c r="R71" s="14">
        <f aca="true" t="shared" si="25" ref="R71:R134">+Q71/E71</f>
        <v>3.4840277375</v>
      </c>
      <c r="S71" s="13">
        <f aca="true" t="shared" si="26" ref="S71:S134">+E71*2</f>
        <v>4800</v>
      </c>
      <c r="T71" s="13">
        <f aca="true" t="shared" si="27" ref="T71:T128">+IF(Q71&lt;S71,Q71,S71)</f>
        <v>4800</v>
      </c>
      <c r="U71" s="13">
        <f t="shared" si="14"/>
        <v>4800</v>
      </c>
      <c r="V71" s="20">
        <f aca="true" t="shared" si="28" ref="V71:V134">+U71/E71</f>
        <v>2</v>
      </c>
    </row>
    <row r="72" spans="1:22" ht="15">
      <c r="A72" s="1">
        <v>65</v>
      </c>
      <c r="B72" s="2" t="s">
        <v>173</v>
      </c>
      <c r="C72" s="2" t="s">
        <v>162</v>
      </c>
      <c r="D72" s="2" t="s">
        <v>10</v>
      </c>
      <c r="E72" s="3">
        <v>3700</v>
      </c>
      <c r="F72" s="13">
        <v>29924</v>
      </c>
      <c r="G72" s="13">
        <f>VLOOKUP(B72,'[1]Quan Tan Phú'!$B$7:$E$232,4,0)/1000</f>
        <v>23000</v>
      </c>
      <c r="H72" s="18">
        <f t="shared" si="15"/>
        <v>0.12364657131399545</v>
      </c>
      <c r="I72" s="31">
        <f t="shared" si="16"/>
        <v>7481</v>
      </c>
      <c r="J72" s="32">
        <f t="shared" si="17"/>
        <v>2.021891891891892</v>
      </c>
      <c r="K72" s="31">
        <f t="shared" si="18"/>
        <v>7780.240000000001</v>
      </c>
      <c r="L72" s="32">
        <f t="shared" si="19"/>
        <v>2.1027675675675677</v>
      </c>
      <c r="M72" s="31">
        <f t="shared" si="20"/>
        <v>8079.4800000000005</v>
      </c>
      <c r="N72" s="32">
        <f t="shared" si="21"/>
        <v>2.1836432432432433</v>
      </c>
      <c r="O72" s="31">
        <f t="shared" si="22"/>
        <v>8378.720000000001</v>
      </c>
      <c r="P72" s="32">
        <f t="shared" si="23"/>
        <v>2.2645189189189194</v>
      </c>
      <c r="Q72" s="15">
        <f t="shared" si="24"/>
        <v>8677.96</v>
      </c>
      <c r="R72" s="14">
        <f t="shared" si="25"/>
        <v>2.345394594594594</v>
      </c>
      <c r="S72" s="13">
        <f t="shared" si="26"/>
        <v>7400</v>
      </c>
      <c r="T72" s="13">
        <f t="shared" si="27"/>
        <v>7400</v>
      </c>
      <c r="U72" s="13">
        <f aca="true" t="shared" si="29" ref="U72:U135">+ROUND(T72,-2)</f>
        <v>7400</v>
      </c>
      <c r="V72" s="20">
        <f t="shared" si="28"/>
        <v>2</v>
      </c>
    </row>
    <row r="73" spans="1:22" ht="15">
      <c r="A73" s="1">
        <v>66</v>
      </c>
      <c r="B73" s="2" t="s">
        <v>174</v>
      </c>
      <c r="C73" s="2" t="s">
        <v>157</v>
      </c>
      <c r="D73" s="2" t="s">
        <v>163</v>
      </c>
      <c r="E73" s="3">
        <v>3700</v>
      </c>
      <c r="F73" s="13">
        <v>29924</v>
      </c>
      <c r="G73" s="13">
        <f>VLOOKUP(B73,'[1]Quan Tan Phú'!$B$7:$E$232,4,0)/1000</f>
        <v>23000</v>
      </c>
      <c r="H73" s="18">
        <f t="shared" si="15"/>
        <v>0.12364657131399545</v>
      </c>
      <c r="I73" s="31">
        <f t="shared" si="16"/>
        <v>7481</v>
      </c>
      <c r="J73" s="32">
        <f t="shared" si="17"/>
        <v>2.021891891891892</v>
      </c>
      <c r="K73" s="31">
        <f t="shared" si="18"/>
        <v>7780.240000000001</v>
      </c>
      <c r="L73" s="32">
        <f t="shared" si="19"/>
        <v>2.1027675675675677</v>
      </c>
      <c r="M73" s="31">
        <f t="shared" si="20"/>
        <v>8079.4800000000005</v>
      </c>
      <c r="N73" s="32">
        <f t="shared" si="21"/>
        <v>2.1836432432432433</v>
      </c>
      <c r="O73" s="31">
        <f t="shared" si="22"/>
        <v>8378.720000000001</v>
      </c>
      <c r="P73" s="32">
        <f t="shared" si="23"/>
        <v>2.2645189189189194</v>
      </c>
      <c r="Q73" s="15">
        <f t="shared" si="24"/>
        <v>8677.96</v>
      </c>
      <c r="R73" s="14">
        <f t="shared" si="25"/>
        <v>2.345394594594594</v>
      </c>
      <c r="S73" s="13">
        <f t="shared" si="26"/>
        <v>7400</v>
      </c>
      <c r="T73" s="13">
        <f t="shared" si="27"/>
        <v>7400</v>
      </c>
      <c r="U73" s="13">
        <f t="shared" si="29"/>
        <v>7400</v>
      </c>
      <c r="V73" s="20">
        <f t="shared" si="28"/>
        <v>2</v>
      </c>
    </row>
    <row r="74" spans="1:22" ht="15">
      <c r="A74" s="1">
        <v>67</v>
      </c>
      <c r="B74" s="2" t="s">
        <v>175</v>
      </c>
      <c r="C74" s="2" t="s">
        <v>162</v>
      </c>
      <c r="D74" s="2" t="s">
        <v>10</v>
      </c>
      <c r="E74" s="3">
        <v>3700</v>
      </c>
      <c r="F74" s="13">
        <v>29924</v>
      </c>
      <c r="G74" s="13">
        <f>VLOOKUP(B74,'[1]Quan Tan Phú'!$B$7:$E$232,4,0)/1000</f>
        <v>23000</v>
      </c>
      <c r="H74" s="18">
        <f t="shared" si="15"/>
        <v>0.12364657131399545</v>
      </c>
      <c r="I74" s="31">
        <f t="shared" si="16"/>
        <v>7481</v>
      </c>
      <c r="J74" s="32">
        <f t="shared" si="17"/>
        <v>2.021891891891892</v>
      </c>
      <c r="K74" s="31">
        <f t="shared" si="18"/>
        <v>7780.240000000001</v>
      </c>
      <c r="L74" s="32">
        <f t="shared" si="19"/>
        <v>2.1027675675675677</v>
      </c>
      <c r="M74" s="31">
        <f t="shared" si="20"/>
        <v>8079.4800000000005</v>
      </c>
      <c r="N74" s="32">
        <f t="shared" si="21"/>
        <v>2.1836432432432433</v>
      </c>
      <c r="O74" s="31">
        <f t="shared" si="22"/>
        <v>8378.720000000001</v>
      </c>
      <c r="P74" s="32">
        <f t="shared" si="23"/>
        <v>2.2645189189189194</v>
      </c>
      <c r="Q74" s="15">
        <f t="shared" si="24"/>
        <v>8677.96</v>
      </c>
      <c r="R74" s="14">
        <f t="shared" si="25"/>
        <v>2.345394594594594</v>
      </c>
      <c r="S74" s="13">
        <f t="shared" si="26"/>
        <v>7400</v>
      </c>
      <c r="T74" s="13">
        <f t="shared" si="27"/>
        <v>7400</v>
      </c>
      <c r="U74" s="13">
        <f t="shared" si="29"/>
        <v>7400</v>
      </c>
      <c r="V74" s="20">
        <f t="shared" si="28"/>
        <v>2</v>
      </c>
    </row>
    <row r="75" spans="1:22" ht="15">
      <c r="A75" s="1">
        <v>68</v>
      </c>
      <c r="B75" s="2" t="s">
        <v>37</v>
      </c>
      <c r="C75" s="2" t="s">
        <v>162</v>
      </c>
      <c r="D75" s="2" t="s">
        <v>10</v>
      </c>
      <c r="E75" s="3">
        <v>3700</v>
      </c>
      <c r="F75" s="13">
        <v>29924</v>
      </c>
      <c r="G75" s="13">
        <f>VLOOKUP(B75,'[1]Quan Tan Phú'!$B$7:$E$232,4,0)/1000</f>
        <v>23000</v>
      </c>
      <c r="H75" s="18">
        <f t="shared" si="15"/>
        <v>0.12364657131399545</v>
      </c>
      <c r="I75" s="31">
        <f t="shared" si="16"/>
        <v>7481</v>
      </c>
      <c r="J75" s="32">
        <f t="shared" si="17"/>
        <v>2.021891891891892</v>
      </c>
      <c r="K75" s="31">
        <f t="shared" si="18"/>
        <v>7780.240000000001</v>
      </c>
      <c r="L75" s="32">
        <f t="shared" si="19"/>
        <v>2.1027675675675677</v>
      </c>
      <c r="M75" s="31">
        <f t="shared" si="20"/>
        <v>8079.4800000000005</v>
      </c>
      <c r="N75" s="32">
        <f t="shared" si="21"/>
        <v>2.1836432432432433</v>
      </c>
      <c r="O75" s="31">
        <f t="shared" si="22"/>
        <v>8378.720000000001</v>
      </c>
      <c r="P75" s="32">
        <f t="shared" si="23"/>
        <v>2.2645189189189194</v>
      </c>
      <c r="Q75" s="15">
        <f t="shared" si="24"/>
        <v>8677.96</v>
      </c>
      <c r="R75" s="14">
        <f t="shared" si="25"/>
        <v>2.345394594594594</v>
      </c>
      <c r="S75" s="13">
        <f t="shared" si="26"/>
        <v>7400</v>
      </c>
      <c r="T75" s="13">
        <f t="shared" si="27"/>
        <v>7400</v>
      </c>
      <c r="U75" s="13">
        <f t="shared" si="29"/>
        <v>7400</v>
      </c>
      <c r="V75" s="20">
        <f t="shared" si="28"/>
        <v>2</v>
      </c>
    </row>
    <row r="76" spans="1:22" ht="15">
      <c r="A76" s="1">
        <v>69</v>
      </c>
      <c r="B76" s="2" t="s">
        <v>157</v>
      </c>
      <c r="C76" s="2" t="s">
        <v>155</v>
      </c>
      <c r="D76" s="2" t="s">
        <v>10</v>
      </c>
      <c r="E76" s="3">
        <v>4000</v>
      </c>
      <c r="F76" s="13">
        <v>29924</v>
      </c>
      <c r="G76" s="13">
        <f>VLOOKUP(B76,'[1]Quan Tan Phú'!$B$7:$E$232,4,0)/1000</f>
        <v>23000</v>
      </c>
      <c r="H76" s="18">
        <f t="shared" si="15"/>
        <v>0.13367196898810318</v>
      </c>
      <c r="I76" s="31">
        <f t="shared" si="16"/>
        <v>7481</v>
      </c>
      <c r="J76" s="32">
        <f t="shared" si="17"/>
        <v>1.87025</v>
      </c>
      <c r="K76" s="31">
        <f t="shared" si="18"/>
        <v>7780.240000000001</v>
      </c>
      <c r="L76" s="32">
        <f t="shared" si="19"/>
        <v>1.9450600000000002</v>
      </c>
      <c r="M76" s="31">
        <f t="shared" si="20"/>
        <v>8079.4800000000005</v>
      </c>
      <c r="N76" s="32">
        <f t="shared" si="21"/>
        <v>2.01987</v>
      </c>
      <c r="O76" s="31">
        <f t="shared" si="22"/>
        <v>8378.720000000001</v>
      </c>
      <c r="P76" s="32">
        <f t="shared" si="23"/>
        <v>2.0946800000000003</v>
      </c>
      <c r="Q76" s="15">
        <f t="shared" si="24"/>
        <v>8677.96</v>
      </c>
      <c r="R76" s="14">
        <f t="shared" si="25"/>
        <v>2.1694899999999997</v>
      </c>
      <c r="S76" s="13">
        <f t="shared" si="26"/>
        <v>8000</v>
      </c>
      <c r="T76" s="13">
        <f t="shared" si="27"/>
        <v>8000</v>
      </c>
      <c r="U76" s="13">
        <f t="shared" si="29"/>
        <v>8000</v>
      </c>
      <c r="V76" s="20">
        <f t="shared" si="28"/>
        <v>2</v>
      </c>
    </row>
    <row r="77" spans="1:22" ht="15">
      <c r="A77" s="58">
        <v>70</v>
      </c>
      <c r="B77" s="63" t="s">
        <v>161</v>
      </c>
      <c r="C77" s="2" t="s">
        <v>20</v>
      </c>
      <c r="D77" s="2" t="s">
        <v>21</v>
      </c>
      <c r="E77" s="3">
        <v>4200</v>
      </c>
      <c r="F77" s="13">
        <v>29924</v>
      </c>
      <c r="G77" s="13">
        <f>VLOOKUP(B77,'[1]Quan Tan Phú'!$B$7:$E$232,4,0)/1000</f>
        <v>30000</v>
      </c>
      <c r="H77" s="18">
        <f t="shared" si="15"/>
        <v>0.14035556743750835</v>
      </c>
      <c r="I77" s="31">
        <f t="shared" si="16"/>
        <v>7481</v>
      </c>
      <c r="J77" s="32">
        <f t="shared" si="17"/>
        <v>1.7811904761904762</v>
      </c>
      <c r="K77" s="31">
        <f t="shared" si="18"/>
        <v>7780.240000000001</v>
      </c>
      <c r="L77" s="32">
        <f t="shared" si="19"/>
        <v>1.8524380952380954</v>
      </c>
      <c r="M77" s="31">
        <f t="shared" si="20"/>
        <v>8079.4800000000005</v>
      </c>
      <c r="N77" s="32">
        <f t="shared" si="21"/>
        <v>1.9236857142857144</v>
      </c>
      <c r="O77" s="31">
        <f t="shared" si="22"/>
        <v>8378.720000000001</v>
      </c>
      <c r="P77" s="32">
        <f t="shared" si="23"/>
        <v>1.9949333333333337</v>
      </c>
      <c r="Q77" s="15">
        <f t="shared" si="24"/>
        <v>8677.96</v>
      </c>
      <c r="R77" s="14">
        <f t="shared" si="25"/>
        <v>2.066180952380952</v>
      </c>
      <c r="S77" s="13">
        <f t="shared" si="26"/>
        <v>8400</v>
      </c>
      <c r="T77" s="13">
        <f t="shared" si="27"/>
        <v>8400</v>
      </c>
      <c r="U77" s="13">
        <f t="shared" si="29"/>
        <v>8400</v>
      </c>
      <c r="V77" s="20">
        <f t="shared" si="28"/>
        <v>2</v>
      </c>
    </row>
    <row r="78" spans="1:22" ht="30">
      <c r="A78" s="58"/>
      <c r="B78" s="63"/>
      <c r="C78" s="2" t="s">
        <v>21</v>
      </c>
      <c r="D78" s="2" t="s">
        <v>176</v>
      </c>
      <c r="E78" s="3">
        <v>4200</v>
      </c>
      <c r="F78" s="13">
        <v>29924</v>
      </c>
      <c r="G78" s="13"/>
      <c r="H78" s="18">
        <f t="shared" si="15"/>
        <v>0.14035556743750835</v>
      </c>
      <c r="I78" s="31">
        <f t="shared" si="16"/>
        <v>7481</v>
      </c>
      <c r="J78" s="32">
        <f t="shared" si="17"/>
        <v>1.7811904761904762</v>
      </c>
      <c r="K78" s="31">
        <f t="shared" si="18"/>
        <v>7780.240000000001</v>
      </c>
      <c r="L78" s="32">
        <f t="shared" si="19"/>
        <v>1.8524380952380954</v>
      </c>
      <c r="M78" s="31">
        <f t="shared" si="20"/>
        <v>8079.4800000000005</v>
      </c>
      <c r="N78" s="32">
        <f t="shared" si="21"/>
        <v>1.9236857142857144</v>
      </c>
      <c r="O78" s="31">
        <f t="shared" si="22"/>
        <v>8378.720000000001</v>
      </c>
      <c r="P78" s="32">
        <f t="shared" si="23"/>
        <v>1.9949333333333337</v>
      </c>
      <c r="Q78" s="15">
        <f t="shared" si="24"/>
        <v>8677.96</v>
      </c>
      <c r="R78" s="14">
        <f t="shared" si="25"/>
        <v>2.066180952380952</v>
      </c>
      <c r="S78" s="13">
        <f t="shared" si="26"/>
        <v>8400</v>
      </c>
      <c r="T78" s="13">
        <f t="shared" si="27"/>
        <v>8400</v>
      </c>
      <c r="U78" s="13">
        <f t="shared" si="29"/>
        <v>8400</v>
      </c>
      <c r="V78" s="20">
        <f t="shared" si="28"/>
        <v>2</v>
      </c>
    </row>
    <row r="79" spans="1:22" ht="15">
      <c r="A79" s="1">
        <v>71</v>
      </c>
      <c r="B79" s="2" t="s">
        <v>177</v>
      </c>
      <c r="C79" s="2" t="s">
        <v>3</v>
      </c>
      <c r="D79" s="2"/>
      <c r="E79" s="3">
        <v>4700</v>
      </c>
      <c r="F79" s="13">
        <v>34750</v>
      </c>
      <c r="G79" s="13">
        <f>VLOOKUP(B79,'[1]Quan Tan Phú'!$B$7:$E$232,4,0)/1000</f>
        <v>35000</v>
      </c>
      <c r="H79" s="18">
        <f t="shared" si="15"/>
        <v>0.13525179856115108</v>
      </c>
      <c r="I79" s="31">
        <f t="shared" si="16"/>
        <v>8687.5</v>
      </c>
      <c r="J79" s="32">
        <f t="shared" si="17"/>
        <v>1.8484042553191489</v>
      </c>
      <c r="K79" s="31">
        <f t="shared" si="18"/>
        <v>9035</v>
      </c>
      <c r="L79" s="32">
        <f t="shared" si="19"/>
        <v>1.922340425531915</v>
      </c>
      <c r="M79" s="31">
        <f t="shared" si="20"/>
        <v>9382.5</v>
      </c>
      <c r="N79" s="32">
        <f t="shared" si="21"/>
        <v>1.9962765957446809</v>
      </c>
      <c r="O79" s="31">
        <f t="shared" si="22"/>
        <v>9730.000000000002</v>
      </c>
      <c r="P79" s="32">
        <f t="shared" si="23"/>
        <v>2.0702127659574474</v>
      </c>
      <c r="Q79" s="15">
        <f t="shared" si="24"/>
        <v>10077.5</v>
      </c>
      <c r="R79" s="14">
        <f t="shared" si="25"/>
        <v>2.144148936170213</v>
      </c>
      <c r="S79" s="13">
        <f t="shared" si="26"/>
        <v>9400</v>
      </c>
      <c r="T79" s="13">
        <f t="shared" si="27"/>
        <v>9400</v>
      </c>
      <c r="U79" s="13">
        <f t="shared" si="29"/>
        <v>9400</v>
      </c>
      <c r="V79" s="20">
        <f t="shared" si="28"/>
        <v>2</v>
      </c>
    </row>
    <row r="80" spans="1:22" ht="30">
      <c r="A80" s="1">
        <v>72</v>
      </c>
      <c r="B80" s="2" t="s">
        <v>178</v>
      </c>
      <c r="C80" s="2" t="s">
        <v>20</v>
      </c>
      <c r="D80" s="2" t="s">
        <v>161</v>
      </c>
      <c r="E80" s="3">
        <v>4700</v>
      </c>
      <c r="F80" s="13">
        <v>46833.333</v>
      </c>
      <c r="G80" s="13">
        <f>VLOOKUP(B80,'[1]Quan Tan Phú'!$B$7:$E$232,4,0)/1000</f>
        <v>35000</v>
      </c>
      <c r="H80" s="18">
        <f t="shared" si="15"/>
        <v>0.10035587260039767</v>
      </c>
      <c r="I80" s="31">
        <f t="shared" si="16"/>
        <v>11708.33325</v>
      </c>
      <c r="J80" s="32">
        <f t="shared" si="17"/>
        <v>2.491134734042553</v>
      </c>
      <c r="K80" s="31">
        <f t="shared" si="18"/>
        <v>12176.666580000001</v>
      </c>
      <c r="L80" s="32">
        <f t="shared" si="19"/>
        <v>2.5907801234042553</v>
      </c>
      <c r="M80" s="31">
        <f t="shared" si="20"/>
        <v>12644.99991</v>
      </c>
      <c r="N80" s="32">
        <f t="shared" si="21"/>
        <v>2.6904255127659575</v>
      </c>
      <c r="O80" s="31">
        <f t="shared" si="22"/>
        <v>13113.333240000002</v>
      </c>
      <c r="P80" s="32">
        <f t="shared" si="23"/>
        <v>2.7900709021276597</v>
      </c>
      <c r="Q80" s="15">
        <f t="shared" si="24"/>
        <v>13581.66657</v>
      </c>
      <c r="R80" s="14">
        <f t="shared" si="25"/>
        <v>2.8897162914893615</v>
      </c>
      <c r="S80" s="13">
        <f t="shared" si="26"/>
        <v>9400</v>
      </c>
      <c r="T80" s="13">
        <f t="shared" si="27"/>
        <v>9400</v>
      </c>
      <c r="U80" s="13">
        <f t="shared" si="29"/>
        <v>9400</v>
      </c>
      <c r="V80" s="20">
        <f t="shared" si="28"/>
        <v>2</v>
      </c>
    </row>
    <row r="81" spans="1:22" ht="15">
      <c r="A81" s="1">
        <v>73</v>
      </c>
      <c r="B81" s="2" t="s">
        <v>179</v>
      </c>
      <c r="C81" s="2" t="s">
        <v>56</v>
      </c>
      <c r="D81" s="2" t="s">
        <v>59</v>
      </c>
      <c r="E81" s="3">
        <v>5400</v>
      </c>
      <c r="F81" s="13">
        <v>60000</v>
      </c>
      <c r="G81" s="13">
        <f>VLOOKUP(B81,'[1]Quan Tan Phú'!$B$7:$E$232,4,0)/1000</f>
        <v>38000</v>
      </c>
      <c r="H81" s="18">
        <f t="shared" si="15"/>
        <v>0.09</v>
      </c>
      <c r="I81" s="31">
        <f t="shared" si="16"/>
        <v>15000</v>
      </c>
      <c r="J81" s="32">
        <f t="shared" si="17"/>
        <v>2.7777777777777777</v>
      </c>
      <c r="K81" s="31">
        <f t="shared" si="18"/>
        <v>15600</v>
      </c>
      <c r="L81" s="32">
        <f t="shared" si="19"/>
        <v>2.888888888888889</v>
      </c>
      <c r="M81" s="31">
        <f t="shared" si="20"/>
        <v>16200.000000000002</v>
      </c>
      <c r="N81" s="32">
        <f t="shared" si="21"/>
        <v>3.0000000000000004</v>
      </c>
      <c r="O81" s="31">
        <f t="shared" si="22"/>
        <v>16800</v>
      </c>
      <c r="P81" s="32">
        <f t="shared" si="23"/>
        <v>3.111111111111111</v>
      </c>
      <c r="Q81" s="15">
        <f t="shared" si="24"/>
        <v>17400</v>
      </c>
      <c r="R81" s="14">
        <f t="shared" si="25"/>
        <v>3.2222222222222223</v>
      </c>
      <c r="S81" s="13">
        <f t="shared" si="26"/>
        <v>10800</v>
      </c>
      <c r="T81" s="13">
        <f t="shared" si="27"/>
        <v>10800</v>
      </c>
      <c r="U81" s="13">
        <f t="shared" si="29"/>
        <v>10800</v>
      </c>
      <c r="V81" s="20">
        <f t="shared" si="28"/>
        <v>2</v>
      </c>
    </row>
    <row r="82" spans="1:22" ht="15">
      <c r="A82" s="1">
        <v>74</v>
      </c>
      <c r="B82" s="2" t="s">
        <v>180</v>
      </c>
      <c r="C82" s="2" t="s">
        <v>181</v>
      </c>
      <c r="D82" s="2" t="s">
        <v>182</v>
      </c>
      <c r="E82" s="3">
        <v>2400</v>
      </c>
      <c r="F82" s="13">
        <v>28833.333</v>
      </c>
      <c r="G82" s="13">
        <f>VLOOKUP(B82,'[1]Quan Tan Phú'!$B$7:$E$232,4,0)/1000</f>
        <v>23000</v>
      </c>
      <c r="H82" s="18">
        <f t="shared" si="15"/>
        <v>0.08323699518193059</v>
      </c>
      <c r="I82" s="31">
        <f t="shared" si="16"/>
        <v>7208.33325</v>
      </c>
      <c r="J82" s="32">
        <f t="shared" si="17"/>
        <v>3.0034721875</v>
      </c>
      <c r="K82" s="31">
        <f t="shared" si="18"/>
        <v>7496.66658</v>
      </c>
      <c r="L82" s="32">
        <f t="shared" si="19"/>
        <v>3.123611075</v>
      </c>
      <c r="M82" s="31">
        <f t="shared" si="20"/>
        <v>7784.99991</v>
      </c>
      <c r="N82" s="32">
        <f t="shared" si="21"/>
        <v>3.2437499625000004</v>
      </c>
      <c r="O82" s="31">
        <f t="shared" si="22"/>
        <v>8073.333240000001</v>
      </c>
      <c r="P82" s="32">
        <f t="shared" si="23"/>
        <v>3.3638888500000004</v>
      </c>
      <c r="Q82" s="15">
        <f t="shared" si="24"/>
        <v>8361.66657</v>
      </c>
      <c r="R82" s="14">
        <f t="shared" si="25"/>
        <v>3.4840277375</v>
      </c>
      <c r="S82" s="13">
        <f t="shared" si="26"/>
        <v>4800</v>
      </c>
      <c r="T82" s="13">
        <f t="shared" si="27"/>
        <v>4800</v>
      </c>
      <c r="U82" s="13">
        <f t="shared" si="29"/>
        <v>4800</v>
      </c>
      <c r="V82" s="20">
        <f t="shared" si="28"/>
        <v>2</v>
      </c>
    </row>
    <row r="83" spans="1:22" ht="15">
      <c r="A83" s="1">
        <v>75</v>
      </c>
      <c r="B83" s="2" t="s">
        <v>183</v>
      </c>
      <c r="C83" s="2" t="s">
        <v>161</v>
      </c>
      <c r="D83" s="2" t="s">
        <v>10</v>
      </c>
      <c r="E83" s="3">
        <v>3300</v>
      </c>
      <c r="F83" s="13">
        <v>28833.333</v>
      </c>
      <c r="G83" s="13">
        <f>VLOOKUP(B83,'[1]Quan Tan Phú'!$B$7:$E$232,4,0)/1000</f>
        <v>23000</v>
      </c>
      <c r="H83" s="18">
        <f t="shared" si="15"/>
        <v>0.11445086837515456</v>
      </c>
      <c r="I83" s="31">
        <f t="shared" si="16"/>
        <v>7208.33325</v>
      </c>
      <c r="J83" s="32">
        <f t="shared" si="17"/>
        <v>2.184343409090909</v>
      </c>
      <c r="K83" s="31">
        <f t="shared" si="18"/>
        <v>7496.66658</v>
      </c>
      <c r="L83" s="32">
        <f t="shared" si="19"/>
        <v>2.2717171454545455</v>
      </c>
      <c r="M83" s="31">
        <f t="shared" si="20"/>
        <v>7784.99991</v>
      </c>
      <c r="N83" s="32">
        <f t="shared" si="21"/>
        <v>2.359090881818182</v>
      </c>
      <c r="O83" s="31">
        <f t="shared" si="22"/>
        <v>8073.333240000001</v>
      </c>
      <c r="P83" s="32">
        <f t="shared" si="23"/>
        <v>2.4464646181818184</v>
      </c>
      <c r="Q83" s="15">
        <f t="shared" si="24"/>
        <v>8361.66657</v>
      </c>
      <c r="R83" s="14">
        <f t="shared" si="25"/>
        <v>2.5338383545454546</v>
      </c>
      <c r="S83" s="13">
        <f t="shared" si="26"/>
        <v>6600</v>
      </c>
      <c r="T83" s="13">
        <f t="shared" si="27"/>
        <v>6600</v>
      </c>
      <c r="U83" s="13">
        <f t="shared" si="29"/>
        <v>6600</v>
      </c>
      <c r="V83" s="20">
        <f t="shared" si="28"/>
        <v>2</v>
      </c>
    </row>
    <row r="84" spans="1:22" ht="15">
      <c r="A84" s="1">
        <v>76</v>
      </c>
      <c r="B84" s="2" t="s">
        <v>152</v>
      </c>
      <c r="C84" s="2" t="s">
        <v>161</v>
      </c>
      <c r="D84" s="2" t="s">
        <v>23</v>
      </c>
      <c r="E84" s="3">
        <v>2400</v>
      </c>
      <c r="F84" s="13">
        <v>28833.333</v>
      </c>
      <c r="G84" s="13">
        <f>VLOOKUP(B84,'[1]Quan Tan Phú'!$B$7:$E$232,4,0)/1000</f>
        <v>23000</v>
      </c>
      <c r="H84" s="18">
        <f t="shared" si="15"/>
        <v>0.08323699518193059</v>
      </c>
      <c r="I84" s="31">
        <f t="shared" si="16"/>
        <v>7208.33325</v>
      </c>
      <c r="J84" s="32">
        <f t="shared" si="17"/>
        <v>3.0034721875</v>
      </c>
      <c r="K84" s="31">
        <f t="shared" si="18"/>
        <v>7496.66658</v>
      </c>
      <c r="L84" s="32">
        <f t="shared" si="19"/>
        <v>3.123611075</v>
      </c>
      <c r="M84" s="31">
        <f t="shared" si="20"/>
        <v>7784.99991</v>
      </c>
      <c r="N84" s="32">
        <f t="shared" si="21"/>
        <v>3.2437499625000004</v>
      </c>
      <c r="O84" s="31">
        <f t="shared" si="22"/>
        <v>8073.333240000001</v>
      </c>
      <c r="P84" s="32">
        <f t="shared" si="23"/>
        <v>3.3638888500000004</v>
      </c>
      <c r="Q84" s="15">
        <f t="shared" si="24"/>
        <v>8361.66657</v>
      </c>
      <c r="R84" s="14">
        <f t="shared" si="25"/>
        <v>3.4840277375</v>
      </c>
      <c r="S84" s="13">
        <f t="shared" si="26"/>
        <v>4800</v>
      </c>
      <c r="T84" s="13">
        <f t="shared" si="27"/>
        <v>4800</v>
      </c>
      <c r="U84" s="13">
        <f t="shared" si="29"/>
        <v>4800</v>
      </c>
      <c r="V84" s="20">
        <f t="shared" si="28"/>
        <v>2</v>
      </c>
    </row>
    <row r="85" spans="1:22" ht="15">
      <c r="A85" s="1">
        <v>77</v>
      </c>
      <c r="B85" s="2" t="s">
        <v>184</v>
      </c>
      <c r="C85" s="2" t="s">
        <v>161</v>
      </c>
      <c r="D85" s="2" t="s">
        <v>181</v>
      </c>
      <c r="E85" s="3">
        <v>2400</v>
      </c>
      <c r="F85" s="13">
        <v>28833.333</v>
      </c>
      <c r="G85" s="13">
        <f>VLOOKUP(B85,'[1]Quan Tan Phú'!$B$7:$E$232,4,0)/1000</f>
        <v>23000</v>
      </c>
      <c r="H85" s="18">
        <f t="shared" si="15"/>
        <v>0.08323699518193059</v>
      </c>
      <c r="I85" s="31">
        <f t="shared" si="16"/>
        <v>7208.33325</v>
      </c>
      <c r="J85" s="32">
        <f t="shared" si="17"/>
        <v>3.0034721875</v>
      </c>
      <c r="K85" s="31">
        <f t="shared" si="18"/>
        <v>7496.66658</v>
      </c>
      <c r="L85" s="32">
        <f t="shared" si="19"/>
        <v>3.123611075</v>
      </c>
      <c r="M85" s="31">
        <f t="shared" si="20"/>
        <v>7784.99991</v>
      </c>
      <c r="N85" s="32">
        <f t="shared" si="21"/>
        <v>3.2437499625000004</v>
      </c>
      <c r="O85" s="31">
        <f t="shared" si="22"/>
        <v>8073.333240000001</v>
      </c>
      <c r="P85" s="32">
        <f t="shared" si="23"/>
        <v>3.3638888500000004</v>
      </c>
      <c r="Q85" s="15">
        <f t="shared" si="24"/>
        <v>8361.66657</v>
      </c>
      <c r="R85" s="14">
        <f t="shared" si="25"/>
        <v>3.4840277375</v>
      </c>
      <c r="S85" s="13">
        <f t="shared" si="26"/>
        <v>4800</v>
      </c>
      <c r="T85" s="13">
        <f t="shared" si="27"/>
        <v>4800</v>
      </c>
      <c r="U85" s="13">
        <f t="shared" si="29"/>
        <v>4800</v>
      </c>
      <c r="V85" s="20">
        <f t="shared" si="28"/>
        <v>2</v>
      </c>
    </row>
    <row r="86" spans="1:22" ht="15">
      <c r="A86" s="1">
        <v>78</v>
      </c>
      <c r="B86" s="2" t="s">
        <v>185</v>
      </c>
      <c r="C86" s="2" t="s">
        <v>181</v>
      </c>
      <c r="D86" s="2" t="s">
        <v>161</v>
      </c>
      <c r="E86" s="3">
        <v>2400</v>
      </c>
      <c r="F86" s="13">
        <v>28833.333</v>
      </c>
      <c r="G86" s="13">
        <f>VLOOKUP(B86,'[1]Quan Tan Phú'!$B$7:$E$232,4,0)/1000</f>
        <v>23000</v>
      </c>
      <c r="H86" s="18">
        <f t="shared" si="15"/>
        <v>0.08323699518193059</v>
      </c>
      <c r="I86" s="31">
        <f t="shared" si="16"/>
        <v>7208.33325</v>
      </c>
      <c r="J86" s="32">
        <f t="shared" si="17"/>
        <v>3.0034721875</v>
      </c>
      <c r="K86" s="31">
        <f t="shared" si="18"/>
        <v>7496.66658</v>
      </c>
      <c r="L86" s="32">
        <f t="shared" si="19"/>
        <v>3.123611075</v>
      </c>
      <c r="M86" s="31">
        <f t="shared" si="20"/>
        <v>7784.99991</v>
      </c>
      <c r="N86" s="32">
        <f t="shared" si="21"/>
        <v>3.2437499625000004</v>
      </c>
      <c r="O86" s="31">
        <f t="shared" si="22"/>
        <v>8073.333240000001</v>
      </c>
      <c r="P86" s="32">
        <f t="shared" si="23"/>
        <v>3.3638888500000004</v>
      </c>
      <c r="Q86" s="15">
        <f t="shared" si="24"/>
        <v>8361.66657</v>
      </c>
      <c r="R86" s="14">
        <f t="shared" si="25"/>
        <v>3.4840277375</v>
      </c>
      <c r="S86" s="13">
        <f t="shared" si="26"/>
        <v>4800</v>
      </c>
      <c r="T86" s="13">
        <f t="shared" si="27"/>
        <v>4800</v>
      </c>
      <c r="U86" s="13">
        <f t="shared" si="29"/>
        <v>4800</v>
      </c>
      <c r="V86" s="20">
        <f t="shared" si="28"/>
        <v>2</v>
      </c>
    </row>
    <row r="87" spans="1:22" ht="15">
      <c r="A87" s="1">
        <v>79</v>
      </c>
      <c r="B87" s="2" t="s">
        <v>186</v>
      </c>
      <c r="C87" s="2" t="s">
        <v>187</v>
      </c>
      <c r="D87" s="2" t="s">
        <v>161</v>
      </c>
      <c r="E87" s="3">
        <v>2400</v>
      </c>
      <c r="F87" s="13">
        <v>28833.333</v>
      </c>
      <c r="G87" s="13">
        <f>VLOOKUP(B87,'[1]Quan Tan Phú'!$B$7:$E$232,4,0)/1000</f>
        <v>23000</v>
      </c>
      <c r="H87" s="18">
        <f t="shared" si="15"/>
        <v>0.08323699518193059</v>
      </c>
      <c r="I87" s="31">
        <f t="shared" si="16"/>
        <v>7208.33325</v>
      </c>
      <c r="J87" s="32">
        <f t="shared" si="17"/>
        <v>3.0034721875</v>
      </c>
      <c r="K87" s="31">
        <f t="shared" si="18"/>
        <v>7496.66658</v>
      </c>
      <c r="L87" s="32">
        <f t="shared" si="19"/>
        <v>3.123611075</v>
      </c>
      <c r="M87" s="31">
        <f t="shared" si="20"/>
        <v>7784.99991</v>
      </c>
      <c r="N87" s="32">
        <f t="shared" si="21"/>
        <v>3.2437499625000004</v>
      </c>
      <c r="O87" s="31">
        <f t="shared" si="22"/>
        <v>8073.333240000001</v>
      </c>
      <c r="P87" s="32">
        <f t="shared" si="23"/>
        <v>3.3638888500000004</v>
      </c>
      <c r="Q87" s="15">
        <f t="shared" si="24"/>
        <v>8361.66657</v>
      </c>
      <c r="R87" s="14">
        <f t="shared" si="25"/>
        <v>3.4840277375</v>
      </c>
      <c r="S87" s="13">
        <f t="shared" si="26"/>
        <v>4800</v>
      </c>
      <c r="T87" s="13">
        <f t="shared" si="27"/>
        <v>4800</v>
      </c>
      <c r="U87" s="13">
        <f t="shared" si="29"/>
        <v>4800</v>
      </c>
      <c r="V87" s="20">
        <f t="shared" si="28"/>
        <v>2</v>
      </c>
    </row>
    <row r="88" spans="1:22" ht="30">
      <c r="A88" s="1">
        <v>80</v>
      </c>
      <c r="B88" s="2" t="s">
        <v>188</v>
      </c>
      <c r="C88" s="27" t="s">
        <v>152</v>
      </c>
      <c r="D88" s="27" t="s">
        <v>10</v>
      </c>
      <c r="E88" s="3">
        <v>2400</v>
      </c>
      <c r="F88" s="13">
        <v>28833.333</v>
      </c>
      <c r="G88" s="13"/>
      <c r="H88" s="18">
        <f t="shared" si="15"/>
        <v>0.08323699518193059</v>
      </c>
      <c r="I88" s="31">
        <f t="shared" si="16"/>
        <v>7208.33325</v>
      </c>
      <c r="J88" s="32">
        <f t="shared" si="17"/>
        <v>3.0034721875</v>
      </c>
      <c r="K88" s="31">
        <f t="shared" si="18"/>
        <v>7496.66658</v>
      </c>
      <c r="L88" s="32">
        <f t="shared" si="19"/>
        <v>3.123611075</v>
      </c>
      <c r="M88" s="31">
        <f t="shared" si="20"/>
        <v>7784.99991</v>
      </c>
      <c r="N88" s="32">
        <f t="shared" si="21"/>
        <v>3.2437499625000004</v>
      </c>
      <c r="O88" s="31">
        <f t="shared" si="22"/>
        <v>8073.333240000001</v>
      </c>
      <c r="P88" s="32">
        <f t="shared" si="23"/>
        <v>3.3638888500000004</v>
      </c>
      <c r="Q88" s="15">
        <f t="shared" si="24"/>
        <v>8361.66657</v>
      </c>
      <c r="R88" s="14">
        <f t="shared" si="25"/>
        <v>3.4840277375</v>
      </c>
      <c r="S88" s="13">
        <f t="shared" si="26"/>
        <v>4800</v>
      </c>
      <c r="T88" s="13">
        <f t="shared" si="27"/>
        <v>4800</v>
      </c>
      <c r="U88" s="13">
        <f t="shared" si="29"/>
        <v>4800</v>
      </c>
      <c r="V88" s="20">
        <f t="shared" si="28"/>
        <v>2</v>
      </c>
    </row>
    <row r="89" spans="1:22" ht="30">
      <c r="A89" s="1">
        <v>81</v>
      </c>
      <c r="B89" s="2" t="s">
        <v>189</v>
      </c>
      <c r="C89" s="27" t="s">
        <v>152</v>
      </c>
      <c r="D89" s="27" t="s">
        <v>190</v>
      </c>
      <c r="E89" s="3">
        <v>3300</v>
      </c>
      <c r="F89" s="13">
        <v>28833.333</v>
      </c>
      <c r="G89" s="13"/>
      <c r="H89" s="18">
        <f t="shared" si="15"/>
        <v>0.11445086837515456</v>
      </c>
      <c r="I89" s="31">
        <f t="shared" si="16"/>
        <v>7208.33325</v>
      </c>
      <c r="J89" s="32">
        <f t="shared" si="17"/>
        <v>2.184343409090909</v>
      </c>
      <c r="K89" s="31">
        <f t="shared" si="18"/>
        <v>7496.66658</v>
      </c>
      <c r="L89" s="32">
        <f t="shared" si="19"/>
        <v>2.2717171454545455</v>
      </c>
      <c r="M89" s="31">
        <f t="shared" si="20"/>
        <v>7784.99991</v>
      </c>
      <c r="N89" s="32">
        <f t="shared" si="21"/>
        <v>2.359090881818182</v>
      </c>
      <c r="O89" s="31">
        <f t="shared" si="22"/>
        <v>8073.333240000001</v>
      </c>
      <c r="P89" s="32">
        <f t="shared" si="23"/>
        <v>2.4464646181818184</v>
      </c>
      <c r="Q89" s="15">
        <f t="shared" si="24"/>
        <v>8361.66657</v>
      </c>
      <c r="R89" s="14">
        <f t="shared" si="25"/>
        <v>2.5338383545454546</v>
      </c>
      <c r="S89" s="13">
        <f t="shared" si="26"/>
        <v>6600</v>
      </c>
      <c r="T89" s="13">
        <f t="shared" si="27"/>
        <v>6600</v>
      </c>
      <c r="U89" s="13">
        <f t="shared" si="29"/>
        <v>6600</v>
      </c>
      <c r="V89" s="20">
        <f t="shared" si="28"/>
        <v>2</v>
      </c>
    </row>
    <row r="90" spans="1:22" ht="30">
      <c r="A90" s="1">
        <v>82</v>
      </c>
      <c r="B90" s="2" t="s">
        <v>191</v>
      </c>
      <c r="C90" s="27" t="s">
        <v>183</v>
      </c>
      <c r="D90" s="27" t="s">
        <v>152</v>
      </c>
      <c r="E90" s="3">
        <v>3300</v>
      </c>
      <c r="F90" s="13">
        <v>28833.333</v>
      </c>
      <c r="G90" s="13"/>
      <c r="H90" s="18">
        <f t="shared" si="15"/>
        <v>0.11445086837515456</v>
      </c>
      <c r="I90" s="31">
        <f t="shared" si="16"/>
        <v>7208.33325</v>
      </c>
      <c r="J90" s="32">
        <f t="shared" si="17"/>
        <v>2.184343409090909</v>
      </c>
      <c r="K90" s="31">
        <f t="shared" si="18"/>
        <v>7496.66658</v>
      </c>
      <c r="L90" s="32">
        <f t="shared" si="19"/>
        <v>2.2717171454545455</v>
      </c>
      <c r="M90" s="31">
        <f t="shared" si="20"/>
        <v>7784.99991</v>
      </c>
      <c r="N90" s="32">
        <f t="shared" si="21"/>
        <v>2.359090881818182</v>
      </c>
      <c r="O90" s="31">
        <f t="shared" si="22"/>
        <v>8073.333240000001</v>
      </c>
      <c r="P90" s="32">
        <f t="shared" si="23"/>
        <v>2.4464646181818184</v>
      </c>
      <c r="Q90" s="15">
        <f t="shared" si="24"/>
        <v>8361.66657</v>
      </c>
      <c r="R90" s="14">
        <f t="shared" si="25"/>
        <v>2.5338383545454546</v>
      </c>
      <c r="S90" s="13">
        <f t="shared" si="26"/>
        <v>6600</v>
      </c>
      <c r="T90" s="13">
        <f t="shared" si="27"/>
        <v>6600</v>
      </c>
      <c r="U90" s="13">
        <f t="shared" si="29"/>
        <v>6600</v>
      </c>
      <c r="V90" s="20">
        <f t="shared" si="28"/>
        <v>2</v>
      </c>
    </row>
    <row r="91" spans="1:22" ht="30">
      <c r="A91" s="1">
        <v>83</v>
      </c>
      <c r="B91" s="2" t="s">
        <v>192</v>
      </c>
      <c r="C91" s="27" t="s">
        <v>193</v>
      </c>
      <c r="D91" s="27" t="s">
        <v>182</v>
      </c>
      <c r="E91" s="3">
        <v>2400</v>
      </c>
      <c r="F91" s="13">
        <v>28833.333</v>
      </c>
      <c r="G91" s="13"/>
      <c r="H91" s="18">
        <f t="shared" si="15"/>
        <v>0.08323699518193059</v>
      </c>
      <c r="I91" s="31">
        <f t="shared" si="16"/>
        <v>7208.33325</v>
      </c>
      <c r="J91" s="32">
        <f t="shared" si="17"/>
        <v>3.0034721875</v>
      </c>
      <c r="K91" s="31">
        <f t="shared" si="18"/>
        <v>7496.66658</v>
      </c>
      <c r="L91" s="32">
        <f t="shared" si="19"/>
        <v>3.123611075</v>
      </c>
      <c r="M91" s="31">
        <f t="shared" si="20"/>
        <v>7784.99991</v>
      </c>
      <c r="N91" s="32">
        <f t="shared" si="21"/>
        <v>3.2437499625000004</v>
      </c>
      <c r="O91" s="31">
        <f t="shared" si="22"/>
        <v>8073.333240000001</v>
      </c>
      <c r="P91" s="32">
        <f t="shared" si="23"/>
        <v>3.3638888500000004</v>
      </c>
      <c r="Q91" s="15">
        <f t="shared" si="24"/>
        <v>8361.66657</v>
      </c>
      <c r="R91" s="14">
        <f t="shared" si="25"/>
        <v>3.4840277375</v>
      </c>
      <c r="S91" s="13">
        <f t="shared" si="26"/>
        <v>4800</v>
      </c>
      <c r="T91" s="13">
        <f t="shared" si="27"/>
        <v>4800</v>
      </c>
      <c r="U91" s="13">
        <f t="shared" si="29"/>
        <v>4800</v>
      </c>
      <c r="V91" s="20">
        <f t="shared" si="28"/>
        <v>2</v>
      </c>
    </row>
    <row r="92" spans="1:22" ht="30">
      <c r="A92" s="1">
        <v>84</v>
      </c>
      <c r="B92" s="2" t="s">
        <v>194</v>
      </c>
      <c r="C92" s="27" t="s">
        <v>195</v>
      </c>
      <c r="D92" s="27" t="s">
        <v>182</v>
      </c>
      <c r="E92" s="3">
        <v>2400</v>
      </c>
      <c r="F92" s="13">
        <v>28833.333</v>
      </c>
      <c r="G92" s="13"/>
      <c r="H92" s="18">
        <f t="shared" si="15"/>
        <v>0.08323699518193059</v>
      </c>
      <c r="I92" s="31">
        <f t="shared" si="16"/>
        <v>7208.33325</v>
      </c>
      <c r="J92" s="32">
        <f t="shared" si="17"/>
        <v>3.0034721875</v>
      </c>
      <c r="K92" s="31">
        <f t="shared" si="18"/>
        <v>7496.66658</v>
      </c>
      <c r="L92" s="32">
        <f t="shared" si="19"/>
        <v>3.123611075</v>
      </c>
      <c r="M92" s="31">
        <f t="shared" si="20"/>
        <v>7784.99991</v>
      </c>
      <c r="N92" s="32">
        <f t="shared" si="21"/>
        <v>3.2437499625000004</v>
      </c>
      <c r="O92" s="31">
        <f t="shared" si="22"/>
        <v>8073.333240000001</v>
      </c>
      <c r="P92" s="32">
        <f t="shared" si="23"/>
        <v>3.3638888500000004</v>
      </c>
      <c r="Q92" s="15">
        <f t="shared" si="24"/>
        <v>8361.66657</v>
      </c>
      <c r="R92" s="14">
        <f t="shared" si="25"/>
        <v>3.4840277375</v>
      </c>
      <c r="S92" s="13">
        <f t="shared" si="26"/>
        <v>4800</v>
      </c>
      <c r="T92" s="13">
        <f t="shared" si="27"/>
        <v>4800</v>
      </c>
      <c r="U92" s="13">
        <f t="shared" si="29"/>
        <v>4800</v>
      </c>
      <c r="V92" s="20">
        <f t="shared" si="28"/>
        <v>2</v>
      </c>
    </row>
    <row r="93" spans="1:22" ht="30">
      <c r="A93" s="1">
        <v>85</v>
      </c>
      <c r="B93" s="2" t="s">
        <v>7</v>
      </c>
      <c r="C93" s="2" t="s">
        <v>19</v>
      </c>
      <c r="D93" s="2" t="s">
        <v>196</v>
      </c>
      <c r="E93" s="3">
        <v>4000</v>
      </c>
      <c r="F93" s="13">
        <v>28833.333</v>
      </c>
      <c r="G93" s="13">
        <f>VLOOKUP(B93,'[1]Quan Tan Phú'!$B$7:$E$232,4,0)/1000</f>
        <v>35000</v>
      </c>
      <c r="H93" s="18">
        <f t="shared" si="15"/>
        <v>0.13872832530321763</v>
      </c>
      <c r="I93" s="31">
        <f t="shared" si="16"/>
        <v>7208.33325</v>
      </c>
      <c r="J93" s="32">
        <f t="shared" si="17"/>
        <v>1.8020833125</v>
      </c>
      <c r="K93" s="31">
        <f t="shared" si="18"/>
        <v>7496.66658</v>
      </c>
      <c r="L93" s="32">
        <f t="shared" si="19"/>
        <v>1.874166645</v>
      </c>
      <c r="M93" s="31">
        <f t="shared" si="20"/>
        <v>7784.99991</v>
      </c>
      <c r="N93" s="32">
        <f t="shared" si="21"/>
        <v>1.9462499775000002</v>
      </c>
      <c r="O93" s="31">
        <f t="shared" si="22"/>
        <v>8073.333240000001</v>
      </c>
      <c r="P93" s="32">
        <f t="shared" si="23"/>
        <v>2.01833331</v>
      </c>
      <c r="Q93" s="15">
        <f t="shared" si="24"/>
        <v>8361.66657</v>
      </c>
      <c r="R93" s="14">
        <f t="shared" si="25"/>
        <v>2.0904166424999997</v>
      </c>
      <c r="S93" s="13">
        <f t="shared" si="26"/>
        <v>8000</v>
      </c>
      <c r="T93" s="13">
        <f t="shared" si="27"/>
        <v>8000</v>
      </c>
      <c r="U93" s="13">
        <f t="shared" si="29"/>
        <v>8000</v>
      </c>
      <c r="V93" s="20">
        <f t="shared" si="28"/>
        <v>2</v>
      </c>
    </row>
    <row r="94" spans="1:22" ht="30">
      <c r="A94" s="1">
        <v>86</v>
      </c>
      <c r="B94" s="2" t="s">
        <v>9</v>
      </c>
      <c r="C94" s="2" t="s">
        <v>19</v>
      </c>
      <c r="D94" s="2" t="s">
        <v>196</v>
      </c>
      <c r="E94" s="3">
        <v>4000</v>
      </c>
      <c r="F94" s="13">
        <v>28833.333</v>
      </c>
      <c r="G94" s="13">
        <f>VLOOKUP(B94,'[1]Quan Tan Phú'!$B$7:$E$232,4,0)/1000</f>
        <v>35000</v>
      </c>
      <c r="H94" s="18">
        <f t="shared" si="15"/>
        <v>0.13872832530321763</v>
      </c>
      <c r="I94" s="31">
        <f t="shared" si="16"/>
        <v>7208.33325</v>
      </c>
      <c r="J94" s="32">
        <f t="shared" si="17"/>
        <v>1.8020833125</v>
      </c>
      <c r="K94" s="31">
        <f t="shared" si="18"/>
        <v>7496.66658</v>
      </c>
      <c r="L94" s="32">
        <f t="shared" si="19"/>
        <v>1.874166645</v>
      </c>
      <c r="M94" s="31">
        <f t="shared" si="20"/>
        <v>7784.99991</v>
      </c>
      <c r="N94" s="32">
        <f t="shared" si="21"/>
        <v>1.9462499775000002</v>
      </c>
      <c r="O94" s="31">
        <f t="shared" si="22"/>
        <v>8073.333240000001</v>
      </c>
      <c r="P94" s="32">
        <f t="shared" si="23"/>
        <v>2.01833331</v>
      </c>
      <c r="Q94" s="15">
        <f t="shared" si="24"/>
        <v>8361.66657</v>
      </c>
      <c r="R94" s="14">
        <f t="shared" si="25"/>
        <v>2.0904166424999997</v>
      </c>
      <c r="S94" s="13">
        <f t="shared" si="26"/>
        <v>8000</v>
      </c>
      <c r="T94" s="13">
        <f t="shared" si="27"/>
        <v>8000</v>
      </c>
      <c r="U94" s="13">
        <f t="shared" si="29"/>
        <v>8000</v>
      </c>
      <c r="V94" s="20">
        <f t="shared" si="28"/>
        <v>2</v>
      </c>
    </row>
    <row r="95" spans="1:22" ht="30">
      <c r="A95" s="1">
        <v>87</v>
      </c>
      <c r="B95" s="2" t="s">
        <v>197</v>
      </c>
      <c r="C95" s="2" t="s">
        <v>3</v>
      </c>
      <c r="D95" s="2"/>
      <c r="E95" s="3">
        <v>3300</v>
      </c>
      <c r="F95" s="13">
        <v>29466.667</v>
      </c>
      <c r="G95" s="13"/>
      <c r="H95" s="18">
        <f t="shared" si="15"/>
        <v>0.1119909489593784</v>
      </c>
      <c r="I95" s="31">
        <f t="shared" si="16"/>
        <v>7366.66675</v>
      </c>
      <c r="J95" s="32">
        <f t="shared" si="17"/>
        <v>2.2323232575757577</v>
      </c>
      <c r="K95" s="31">
        <f t="shared" si="18"/>
        <v>7661.333420000001</v>
      </c>
      <c r="L95" s="32">
        <f t="shared" si="19"/>
        <v>2.321616187878788</v>
      </c>
      <c r="M95" s="31">
        <f t="shared" si="20"/>
        <v>7956.0000900000005</v>
      </c>
      <c r="N95" s="32">
        <f t="shared" si="21"/>
        <v>2.4109091181818183</v>
      </c>
      <c r="O95" s="31">
        <f t="shared" si="22"/>
        <v>8250.666760000002</v>
      </c>
      <c r="P95" s="32">
        <f t="shared" si="23"/>
        <v>2.500202048484849</v>
      </c>
      <c r="Q95" s="15">
        <f t="shared" si="24"/>
        <v>8545.33343</v>
      </c>
      <c r="R95" s="14">
        <f t="shared" si="25"/>
        <v>2.589494978787879</v>
      </c>
      <c r="S95" s="13">
        <f t="shared" si="26"/>
        <v>6600</v>
      </c>
      <c r="T95" s="13">
        <f t="shared" si="27"/>
        <v>6600</v>
      </c>
      <c r="U95" s="13">
        <f t="shared" si="29"/>
        <v>6600</v>
      </c>
      <c r="V95" s="20">
        <f t="shared" si="28"/>
        <v>2</v>
      </c>
    </row>
    <row r="96" spans="1:22" ht="30">
      <c r="A96" s="1">
        <v>88</v>
      </c>
      <c r="B96" s="2" t="s">
        <v>47</v>
      </c>
      <c r="C96" s="2" t="s">
        <v>3</v>
      </c>
      <c r="D96" s="2"/>
      <c r="E96" s="3">
        <v>3600</v>
      </c>
      <c r="F96" s="13">
        <v>52000</v>
      </c>
      <c r="G96" s="13">
        <f>VLOOKUP(B96,'[1]Quan Tan Phú'!$B$7:$E$232,4,0)/1000</f>
        <v>30000</v>
      </c>
      <c r="H96" s="18">
        <f t="shared" si="15"/>
        <v>0.06923076923076923</v>
      </c>
      <c r="I96" s="31">
        <f t="shared" si="16"/>
        <v>13000</v>
      </c>
      <c r="J96" s="32">
        <f t="shared" si="17"/>
        <v>3.611111111111111</v>
      </c>
      <c r="K96" s="31">
        <f t="shared" si="18"/>
        <v>13520</v>
      </c>
      <c r="L96" s="32">
        <f t="shared" si="19"/>
        <v>3.7555555555555555</v>
      </c>
      <c r="M96" s="31">
        <f t="shared" si="20"/>
        <v>14040.000000000002</v>
      </c>
      <c r="N96" s="32">
        <f t="shared" si="21"/>
        <v>3.9000000000000004</v>
      </c>
      <c r="O96" s="31">
        <f t="shared" si="22"/>
        <v>14560.000000000002</v>
      </c>
      <c r="P96" s="32">
        <f t="shared" si="23"/>
        <v>4.044444444444445</v>
      </c>
      <c r="Q96" s="15">
        <f t="shared" si="24"/>
        <v>15079.999999999998</v>
      </c>
      <c r="R96" s="14">
        <f t="shared" si="25"/>
        <v>4.188888888888888</v>
      </c>
      <c r="S96" s="13">
        <f t="shared" si="26"/>
        <v>7200</v>
      </c>
      <c r="T96" s="13">
        <f t="shared" si="27"/>
        <v>7200</v>
      </c>
      <c r="U96" s="13">
        <f t="shared" si="29"/>
        <v>7200</v>
      </c>
      <c r="V96" s="20">
        <f t="shared" si="28"/>
        <v>2</v>
      </c>
    </row>
    <row r="97" spans="1:22" s="17" customFormat="1" ht="30">
      <c r="A97" s="1">
        <v>89</v>
      </c>
      <c r="B97" s="11" t="s">
        <v>198</v>
      </c>
      <c r="C97" s="11" t="s">
        <v>3</v>
      </c>
      <c r="D97" s="11"/>
      <c r="E97" s="7">
        <v>2800</v>
      </c>
      <c r="F97" s="15">
        <v>30000</v>
      </c>
      <c r="G97" s="15"/>
      <c r="H97" s="16">
        <f t="shared" si="15"/>
        <v>0.09333333333333334</v>
      </c>
      <c r="I97" s="31">
        <f t="shared" si="16"/>
        <v>7500</v>
      </c>
      <c r="J97" s="32">
        <f t="shared" si="17"/>
        <v>2.6785714285714284</v>
      </c>
      <c r="K97" s="31">
        <f t="shared" si="18"/>
        <v>7800</v>
      </c>
      <c r="L97" s="32">
        <f t="shared" si="19"/>
        <v>2.7857142857142856</v>
      </c>
      <c r="M97" s="31">
        <f t="shared" si="20"/>
        <v>8100.000000000001</v>
      </c>
      <c r="N97" s="32">
        <f t="shared" si="21"/>
        <v>2.8928571428571432</v>
      </c>
      <c r="O97" s="31">
        <f t="shared" si="22"/>
        <v>8400</v>
      </c>
      <c r="P97" s="32">
        <f t="shared" si="23"/>
        <v>3</v>
      </c>
      <c r="Q97" s="15">
        <f t="shared" si="24"/>
        <v>8700</v>
      </c>
      <c r="R97" s="14">
        <f t="shared" si="25"/>
        <v>3.107142857142857</v>
      </c>
      <c r="S97" s="13">
        <f t="shared" si="26"/>
        <v>5600</v>
      </c>
      <c r="T97" s="13">
        <f t="shared" si="27"/>
        <v>5600</v>
      </c>
      <c r="U97" s="13">
        <f t="shared" si="29"/>
        <v>5600</v>
      </c>
      <c r="V97" s="20">
        <f t="shared" si="28"/>
        <v>2</v>
      </c>
    </row>
    <row r="98" spans="1:22" s="17" customFormat="1" ht="30">
      <c r="A98" s="1">
        <v>90</v>
      </c>
      <c r="B98" s="11" t="s">
        <v>199</v>
      </c>
      <c r="C98" s="11" t="s">
        <v>3</v>
      </c>
      <c r="D98" s="11"/>
      <c r="E98" s="7">
        <v>3600</v>
      </c>
      <c r="F98" s="15">
        <v>31000</v>
      </c>
      <c r="G98" s="15"/>
      <c r="H98" s="16">
        <f t="shared" si="15"/>
        <v>0.11612903225806452</v>
      </c>
      <c r="I98" s="31">
        <f t="shared" si="16"/>
        <v>7750</v>
      </c>
      <c r="J98" s="32">
        <f t="shared" si="17"/>
        <v>2.1527777777777777</v>
      </c>
      <c r="K98" s="31">
        <f t="shared" si="18"/>
        <v>8060</v>
      </c>
      <c r="L98" s="32">
        <f t="shared" si="19"/>
        <v>2.238888888888889</v>
      </c>
      <c r="M98" s="31">
        <f t="shared" si="20"/>
        <v>8370</v>
      </c>
      <c r="N98" s="32">
        <f t="shared" si="21"/>
        <v>2.325</v>
      </c>
      <c r="O98" s="31">
        <f t="shared" si="22"/>
        <v>8680</v>
      </c>
      <c r="P98" s="32">
        <f t="shared" si="23"/>
        <v>2.411111111111111</v>
      </c>
      <c r="Q98" s="15">
        <f t="shared" si="24"/>
        <v>8990</v>
      </c>
      <c r="R98" s="14">
        <f t="shared" si="25"/>
        <v>2.4972222222222222</v>
      </c>
      <c r="S98" s="13">
        <f t="shared" si="26"/>
        <v>7200</v>
      </c>
      <c r="T98" s="13">
        <f t="shared" si="27"/>
        <v>7200</v>
      </c>
      <c r="U98" s="13">
        <f t="shared" si="29"/>
        <v>7200</v>
      </c>
      <c r="V98" s="20">
        <f t="shared" si="28"/>
        <v>2</v>
      </c>
    </row>
    <row r="99" spans="1:22" ht="15">
      <c r="A99" s="1">
        <v>91</v>
      </c>
      <c r="B99" s="2" t="s">
        <v>200</v>
      </c>
      <c r="C99" s="2" t="s">
        <v>161</v>
      </c>
      <c r="D99" s="2" t="s">
        <v>10</v>
      </c>
      <c r="E99" s="3">
        <v>2400</v>
      </c>
      <c r="F99" s="13">
        <v>28833.333</v>
      </c>
      <c r="G99" s="13">
        <f>VLOOKUP(B99,'[1]Quan Tan Phú'!$B$7:$E$232,4,0)/1000</f>
        <v>25000</v>
      </c>
      <c r="H99" s="18">
        <f t="shared" si="15"/>
        <v>0.08323699518193059</v>
      </c>
      <c r="I99" s="31">
        <f t="shared" si="16"/>
        <v>7208.33325</v>
      </c>
      <c r="J99" s="32">
        <f t="shared" si="17"/>
        <v>3.0034721875</v>
      </c>
      <c r="K99" s="31">
        <f t="shared" si="18"/>
        <v>7496.66658</v>
      </c>
      <c r="L99" s="32">
        <f t="shared" si="19"/>
        <v>3.123611075</v>
      </c>
      <c r="M99" s="31">
        <f t="shared" si="20"/>
        <v>7784.99991</v>
      </c>
      <c r="N99" s="32">
        <f t="shared" si="21"/>
        <v>3.2437499625000004</v>
      </c>
      <c r="O99" s="31">
        <f t="shared" si="22"/>
        <v>8073.333240000001</v>
      </c>
      <c r="P99" s="32">
        <f t="shared" si="23"/>
        <v>3.3638888500000004</v>
      </c>
      <c r="Q99" s="15">
        <f t="shared" si="24"/>
        <v>8361.66657</v>
      </c>
      <c r="R99" s="14">
        <f t="shared" si="25"/>
        <v>3.4840277375</v>
      </c>
      <c r="S99" s="13">
        <f t="shared" si="26"/>
        <v>4800</v>
      </c>
      <c r="T99" s="13">
        <f t="shared" si="27"/>
        <v>4800</v>
      </c>
      <c r="U99" s="13">
        <f t="shared" si="29"/>
        <v>4800</v>
      </c>
      <c r="V99" s="20">
        <f t="shared" si="28"/>
        <v>2</v>
      </c>
    </row>
    <row r="100" spans="1:22" ht="15">
      <c r="A100" s="1">
        <v>92</v>
      </c>
      <c r="B100" s="2" t="s">
        <v>195</v>
      </c>
      <c r="C100" s="2" t="s">
        <v>24</v>
      </c>
      <c r="D100" s="2" t="s">
        <v>25</v>
      </c>
      <c r="E100" s="3">
        <v>2400</v>
      </c>
      <c r="F100" s="13">
        <v>28833.333</v>
      </c>
      <c r="G100" s="13">
        <f>VLOOKUP(B100,'[1]Quan Tan Phú'!$B$7:$E$232,4,0)/1000</f>
        <v>25000</v>
      </c>
      <c r="H100" s="18">
        <f t="shared" si="15"/>
        <v>0.08323699518193059</v>
      </c>
      <c r="I100" s="31">
        <f t="shared" si="16"/>
        <v>7208.33325</v>
      </c>
      <c r="J100" s="32">
        <f t="shared" si="17"/>
        <v>3.0034721875</v>
      </c>
      <c r="K100" s="31">
        <f t="shared" si="18"/>
        <v>7496.66658</v>
      </c>
      <c r="L100" s="32">
        <f t="shared" si="19"/>
        <v>3.123611075</v>
      </c>
      <c r="M100" s="31">
        <f t="shared" si="20"/>
        <v>7784.99991</v>
      </c>
      <c r="N100" s="32">
        <f t="shared" si="21"/>
        <v>3.2437499625000004</v>
      </c>
      <c r="O100" s="31">
        <f t="shared" si="22"/>
        <v>8073.333240000001</v>
      </c>
      <c r="P100" s="32">
        <f t="shared" si="23"/>
        <v>3.3638888500000004</v>
      </c>
      <c r="Q100" s="15">
        <f t="shared" si="24"/>
        <v>8361.66657</v>
      </c>
      <c r="R100" s="14">
        <f t="shared" si="25"/>
        <v>3.4840277375</v>
      </c>
      <c r="S100" s="13">
        <f t="shared" si="26"/>
        <v>4800</v>
      </c>
      <c r="T100" s="13">
        <f t="shared" si="27"/>
        <v>4800</v>
      </c>
      <c r="U100" s="13">
        <f t="shared" si="29"/>
        <v>4800</v>
      </c>
      <c r="V100" s="20">
        <f t="shared" si="28"/>
        <v>2</v>
      </c>
    </row>
    <row r="101" spans="1:22" ht="15">
      <c r="A101" s="1">
        <v>93</v>
      </c>
      <c r="B101" s="2" t="s">
        <v>201</v>
      </c>
      <c r="C101" s="2" t="s">
        <v>24</v>
      </c>
      <c r="D101" s="2" t="s">
        <v>25</v>
      </c>
      <c r="E101" s="3">
        <v>2400</v>
      </c>
      <c r="F101" s="13">
        <v>28833.333</v>
      </c>
      <c r="G101" s="13">
        <f>VLOOKUP(B101,'[1]Quan Tan Phú'!$B$7:$E$232,4,0)/1000</f>
        <v>25000</v>
      </c>
      <c r="H101" s="18">
        <f t="shared" si="15"/>
        <v>0.08323699518193059</v>
      </c>
      <c r="I101" s="31">
        <f t="shared" si="16"/>
        <v>7208.33325</v>
      </c>
      <c r="J101" s="32">
        <f t="shared" si="17"/>
        <v>3.0034721875</v>
      </c>
      <c r="K101" s="31">
        <f t="shared" si="18"/>
        <v>7496.66658</v>
      </c>
      <c r="L101" s="32">
        <f t="shared" si="19"/>
        <v>3.123611075</v>
      </c>
      <c r="M101" s="31">
        <f t="shared" si="20"/>
        <v>7784.99991</v>
      </c>
      <c r="N101" s="32">
        <f t="shared" si="21"/>
        <v>3.2437499625000004</v>
      </c>
      <c r="O101" s="31">
        <f t="shared" si="22"/>
        <v>8073.333240000001</v>
      </c>
      <c r="P101" s="32">
        <f t="shared" si="23"/>
        <v>3.3638888500000004</v>
      </c>
      <c r="Q101" s="15">
        <f t="shared" si="24"/>
        <v>8361.66657</v>
      </c>
      <c r="R101" s="14">
        <f t="shared" si="25"/>
        <v>3.4840277375</v>
      </c>
      <c r="S101" s="13">
        <f t="shared" si="26"/>
        <v>4800</v>
      </c>
      <c r="T101" s="13">
        <f t="shared" si="27"/>
        <v>4800</v>
      </c>
      <c r="U101" s="13">
        <f t="shared" si="29"/>
        <v>4800</v>
      </c>
      <c r="V101" s="20">
        <f t="shared" si="28"/>
        <v>2</v>
      </c>
    </row>
    <row r="102" spans="1:22" ht="15">
      <c r="A102" s="1">
        <v>94</v>
      </c>
      <c r="B102" s="2" t="s">
        <v>202</v>
      </c>
      <c r="C102" s="2" t="s">
        <v>21</v>
      </c>
      <c r="D102" s="2" t="s">
        <v>161</v>
      </c>
      <c r="E102" s="3">
        <v>3300</v>
      </c>
      <c r="F102" s="13">
        <v>28833.333</v>
      </c>
      <c r="G102" s="13">
        <f>VLOOKUP(B102,'[1]Quan Tan Phú'!$B$7:$E$232,4,0)/1000</f>
        <v>25000</v>
      </c>
      <c r="H102" s="18">
        <f t="shared" si="15"/>
        <v>0.11445086837515456</v>
      </c>
      <c r="I102" s="31">
        <f t="shared" si="16"/>
        <v>7208.33325</v>
      </c>
      <c r="J102" s="32">
        <f t="shared" si="17"/>
        <v>2.184343409090909</v>
      </c>
      <c r="K102" s="31">
        <f t="shared" si="18"/>
        <v>7496.66658</v>
      </c>
      <c r="L102" s="32">
        <f t="shared" si="19"/>
        <v>2.2717171454545455</v>
      </c>
      <c r="M102" s="31">
        <f t="shared" si="20"/>
        <v>7784.99991</v>
      </c>
      <c r="N102" s="32">
        <f t="shared" si="21"/>
        <v>2.359090881818182</v>
      </c>
      <c r="O102" s="31">
        <f t="shared" si="22"/>
        <v>8073.333240000001</v>
      </c>
      <c r="P102" s="32">
        <f t="shared" si="23"/>
        <v>2.4464646181818184</v>
      </c>
      <c r="Q102" s="15">
        <f t="shared" si="24"/>
        <v>8361.66657</v>
      </c>
      <c r="R102" s="14">
        <f t="shared" si="25"/>
        <v>2.5338383545454546</v>
      </c>
      <c r="S102" s="13">
        <f t="shared" si="26"/>
        <v>6600</v>
      </c>
      <c r="T102" s="13">
        <f t="shared" si="27"/>
        <v>6600</v>
      </c>
      <c r="U102" s="13">
        <f t="shared" si="29"/>
        <v>6600</v>
      </c>
      <c r="V102" s="20">
        <f t="shared" si="28"/>
        <v>2</v>
      </c>
    </row>
    <row r="103" spans="1:22" ht="15">
      <c r="A103" s="1">
        <v>95</v>
      </c>
      <c r="B103" s="2" t="s">
        <v>63</v>
      </c>
      <c r="C103" s="2" t="s">
        <v>3</v>
      </c>
      <c r="D103" s="2"/>
      <c r="E103" s="3">
        <v>6000</v>
      </c>
      <c r="F103" s="13">
        <v>52000</v>
      </c>
      <c r="G103" s="13">
        <f>VLOOKUP(B103,'[1]Quan Tan Phú'!$B$7:$E$232,4,0)/1000</f>
        <v>55000</v>
      </c>
      <c r="H103" s="18">
        <f t="shared" si="15"/>
        <v>0.11538461538461539</v>
      </c>
      <c r="I103" s="31">
        <f t="shared" si="16"/>
        <v>13000</v>
      </c>
      <c r="J103" s="32">
        <f t="shared" si="17"/>
        <v>2.1666666666666665</v>
      </c>
      <c r="K103" s="31">
        <f t="shared" si="18"/>
        <v>13520</v>
      </c>
      <c r="L103" s="32">
        <f t="shared" si="19"/>
        <v>2.2533333333333334</v>
      </c>
      <c r="M103" s="31">
        <f t="shared" si="20"/>
        <v>14040.000000000002</v>
      </c>
      <c r="N103" s="32">
        <f t="shared" si="21"/>
        <v>2.3400000000000003</v>
      </c>
      <c r="O103" s="31">
        <f t="shared" si="22"/>
        <v>14560.000000000002</v>
      </c>
      <c r="P103" s="32">
        <f t="shared" si="23"/>
        <v>2.4266666666666667</v>
      </c>
      <c r="Q103" s="15">
        <f t="shared" si="24"/>
        <v>15079.999999999998</v>
      </c>
      <c r="R103" s="14">
        <f t="shared" si="25"/>
        <v>2.513333333333333</v>
      </c>
      <c r="S103" s="13">
        <f t="shared" si="26"/>
        <v>12000</v>
      </c>
      <c r="T103" s="13">
        <f t="shared" si="27"/>
        <v>12000</v>
      </c>
      <c r="U103" s="13">
        <f t="shared" si="29"/>
        <v>12000</v>
      </c>
      <c r="V103" s="20">
        <f t="shared" si="28"/>
        <v>2</v>
      </c>
    </row>
    <row r="104" spans="1:22" ht="30">
      <c r="A104" s="1">
        <v>96</v>
      </c>
      <c r="B104" s="2" t="s">
        <v>204</v>
      </c>
      <c r="C104" s="2" t="s">
        <v>8</v>
      </c>
      <c r="D104" s="2" t="s">
        <v>6</v>
      </c>
      <c r="E104" s="3">
        <v>4700</v>
      </c>
      <c r="F104" s="13">
        <v>34850</v>
      </c>
      <c r="G104" s="13">
        <f>VLOOKUP(B104,'[1]Quan Tan Phú'!$B$7:$E$232,4,0)/1000</f>
        <v>40000</v>
      </c>
      <c r="H104" s="18">
        <f t="shared" si="15"/>
        <v>0.13486370157819225</v>
      </c>
      <c r="I104" s="31">
        <f t="shared" si="16"/>
        <v>8712.5</v>
      </c>
      <c r="J104" s="32">
        <f t="shared" si="17"/>
        <v>1.8537234042553192</v>
      </c>
      <c r="K104" s="31">
        <f t="shared" si="18"/>
        <v>9061</v>
      </c>
      <c r="L104" s="32">
        <f t="shared" si="19"/>
        <v>1.927872340425532</v>
      </c>
      <c r="M104" s="31">
        <f t="shared" si="20"/>
        <v>9409.5</v>
      </c>
      <c r="N104" s="32">
        <f t="shared" si="21"/>
        <v>2.0020212765957446</v>
      </c>
      <c r="O104" s="31">
        <f t="shared" si="22"/>
        <v>9758.000000000002</v>
      </c>
      <c r="P104" s="32">
        <f t="shared" si="23"/>
        <v>2.076170212765958</v>
      </c>
      <c r="Q104" s="15">
        <f t="shared" si="24"/>
        <v>10106.5</v>
      </c>
      <c r="R104" s="14">
        <f t="shared" si="25"/>
        <v>2.15031914893617</v>
      </c>
      <c r="S104" s="13">
        <f t="shared" si="26"/>
        <v>9400</v>
      </c>
      <c r="T104" s="13">
        <f t="shared" si="27"/>
        <v>9400</v>
      </c>
      <c r="U104" s="13">
        <f t="shared" si="29"/>
        <v>9400</v>
      </c>
      <c r="V104" s="20">
        <f t="shared" si="28"/>
        <v>2</v>
      </c>
    </row>
    <row r="105" spans="1:22" ht="15">
      <c r="A105" s="64">
        <v>97</v>
      </c>
      <c r="B105" s="59" t="s">
        <v>40</v>
      </c>
      <c r="C105" s="2" t="s">
        <v>260</v>
      </c>
      <c r="D105" s="2" t="s">
        <v>205</v>
      </c>
      <c r="E105" s="3">
        <v>5400</v>
      </c>
      <c r="F105" s="13">
        <v>45000</v>
      </c>
      <c r="G105" s="13"/>
      <c r="H105" s="18">
        <f t="shared" si="15"/>
        <v>0.12</v>
      </c>
      <c r="I105" s="31">
        <f t="shared" si="16"/>
        <v>11250</v>
      </c>
      <c r="J105" s="32">
        <f t="shared" si="17"/>
        <v>2.0833333333333335</v>
      </c>
      <c r="K105" s="31">
        <f t="shared" si="18"/>
        <v>11700</v>
      </c>
      <c r="L105" s="32">
        <f t="shared" si="19"/>
        <v>2.1666666666666665</v>
      </c>
      <c r="M105" s="31">
        <f t="shared" si="20"/>
        <v>12150</v>
      </c>
      <c r="N105" s="32">
        <f t="shared" si="21"/>
        <v>2.25</v>
      </c>
      <c r="O105" s="31">
        <f t="shared" si="22"/>
        <v>12600.000000000002</v>
      </c>
      <c r="P105" s="32">
        <f t="shared" si="23"/>
        <v>2.3333333333333335</v>
      </c>
      <c r="Q105" s="15">
        <f t="shared" si="24"/>
        <v>13050</v>
      </c>
      <c r="R105" s="14">
        <f t="shared" si="25"/>
        <v>2.4166666666666665</v>
      </c>
      <c r="S105" s="13">
        <f t="shared" si="26"/>
        <v>10800</v>
      </c>
      <c r="T105" s="13">
        <f t="shared" si="27"/>
        <v>10800</v>
      </c>
      <c r="U105" s="13">
        <f t="shared" si="29"/>
        <v>10800</v>
      </c>
      <c r="V105" s="20">
        <f t="shared" si="28"/>
        <v>2</v>
      </c>
    </row>
    <row r="106" spans="1:22" ht="15">
      <c r="A106" s="65"/>
      <c r="B106" s="60"/>
      <c r="C106" s="2" t="s">
        <v>205</v>
      </c>
      <c r="D106" s="2" t="s">
        <v>10</v>
      </c>
      <c r="E106" s="3">
        <v>3600</v>
      </c>
      <c r="F106" s="13">
        <v>30000</v>
      </c>
      <c r="G106" s="13"/>
      <c r="H106" s="18">
        <f t="shared" si="15"/>
        <v>0.12</v>
      </c>
      <c r="I106" s="31">
        <f t="shared" si="16"/>
        <v>7500</v>
      </c>
      <c r="J106" s="32">
        <f t="shared" si="17"/>
        <v>2.0833333333333335</v>
      </c>
      <c r="K106" s="31">
        <f t="shared" si="18"/>
        <v>7800</v>
      </c>
      <c r="L106" s="32">
        <f t="shared" si="19"/>
        <v>2.1666666666666665</v>
      </c>
      <c r="M106" s="31">
        <f t="shared" si="20"/>
        <v>8100.000000000001</v>
      </c>
      <c r="N106" s="32">
        <f t="shared" si="21"/>
        <v>2.2500000000000004</v>
      </c>
      <c r="O106" s="31">
        <f t="shared" si="22"/>
        <v>8400</v>
      </c>
      <c r="P106" s="32">
        <f t="shared" si="23"/>
        <v>2.3333333333333335</v>
      </c>
      <c r="Q106" s="15">
        <f t="shared" si="24"/>
        <v>8700</v>
      </c>
      <c r="R106" s="14">
        <f t="shared" si="25"/>
        <v>2.4166666666666665</v>
      </c>
      <c r="S106" s="13">
        <f t="shared" si="26"/>
        <v>7200</v>
      </c>
      <c r="T106" s="13">
        <f t="shared" si="27"/>
        <v>7200</v>
      </c>
      <c r="U106" s="13">
        <f t="shared" si="29"/>
        <v>7200</v>
      </c>
      <c r="V106" s="20">
        <f t="shared" si="28"/>
        <v>2</v>
      </c>
    </row>
    <row r="107" spans="1:22" ht="15">
      <c r="A107" s="1">
        <v>98</v>
      </c>
      <c r="B107" s="2" t="s">
        <v>207</v>
      </c>
      <c r="C107" s="2" t="s">
        <v>3</v>
      </c>
      <c r="D107" s="2"/>
      <c r="E107" s="3">
        <v>4700</v>
      </c>
      <c r="F107" s="13">
        <v>37533.333</v>
      </c>
      <c r="G107" s="13">
        <f>VLOOKUP(B107,'[1]Quan Tan Phú'!$B$7:$E$232,4,0)/1000</f>
        <v>35000</v>
      </c>
      <c r="H107" s="18">
        <f t="shared" si="15"/>
        <v>0.12522202597888124</v>
      </c>
      <c r="I107" s="31">
        <f t="shared" si="16"/>
        <v>9383.33325</v>
      </c>
      <c r="J107" s="32">
        <f t="shared" si="17"/>
        <v>1.9964538829787233</v>
      </c>
      <c r="K107" s="31">
        <f t="shared" si="18"/>
        <v>9758.66658</v>
      </c>
      <c r="L107" s="32">
        <f t="shared" si="19"/>
        <v>2.076312038297872</v>
      </c>
      <c r="M107" s="31">
        <f t="shared" si="20"/>
        <v>10133.99991</v>
      </c>
      <c r="N107" s="32">
        <f t="shared" si="21"/>
        <v>2.1561701936170214</v>
      </c>
      <c r="O107" s="31">
        <f t="shared" si="22"/>
        <v>10509.33324</v>
      </c>
      <c r="P107" s="32">
        <f t="shared" si="23"/>
        <v>2.2360283489361703</v>
      </c>
      <c r="Q107" s="15">
        <f t="shared" si="24"/>
        <v>10884.66657</v>
      </c>
      <c r="R107" s="14">
        <f t="shared" si="25"/>
        <v>2.315886504255319</v>
      </c>
      <c r="S107" s="13">
        <f t="shared" si="26"/>
        <v>9400</v>
      </c>
      <c r="T107" s="13">
        <f t="shared" si="27"/>
        <v>9400</v>
      </c>
      <c r="U107" s="13">
        <f t="shared" si="29"/>
        <v>9400</v>
      </c>
      <c r="V107" s="20">
        <f t="shared" si="28"/>
        <v>2</v>
      </c>
    </row>
    <row r="108" spans="1:22" ht="15">
      <c r="A108" s="1">
        <v>99</v>
      </c>
      <c r="B108" s="2" t="s">
        <v>67</v>
      </c>
      <c r="C108" s="2" t="s">
        <v>4</v>
      </c>
      <c r="D108" s="2" t="s">
        <v>8</v>
      </c>
      <c r="E108" s="3">
        <v>4700</v>
      </c>
      <c r="F108" s="13">
        <v>34525</v>
      </c>
      <c r="G108" s="13">
        <f>VLOOKUP(B108,'[1]Quan Tan Phú'!$B$7:$E$232,4,0)/1000</f>
        <v>35000</v>
      </c>
      <c r="H108" s="18">
        <f t="shared" si="15"/>
        <v>0.13613323678493844</v>
      </c>
      <c r="I108" s="31">
        <f t="shared" si="16"/>
        <v>8631.25</v>
      </c>
      <c r="J108" s="32">
        <f t="shared" si="17"/>
        <v>1.836436170212766</v>
      </c>
      <c r="K108" s="31">
        <f t="shared" si="18"/>
        <v>8976.5</v>
      </c>
      <c r="L108" s="32">
        <f t="shared" si="19"/>
        <v>1.9098936170212766</v>
      </c>
      <c r="M108" s="31">
        <f t="shared" si="20"/>
        <v>9321.75</v>
      </c>
      <c r="N108" s="32">
        <f t="shared" si="21"/>
        <v>1.9833510638297873</v>
      </c>
      <c r="O108" s="31">
        <f t="shared" si="22"/>
        <v>9667.000000000002</v>
      </c>
      <c r="P108" s="32">
        <f t="shared" si="23"/>
        <v>2.056808510638298</v>
      </c>
      <c r="Q108" s="15">
        <f t="shared" si="24"/>
        <v>10012.25</v>
      </c>
      <c r="R108" s="14">
        <f t="shared" si="25"/>
        <v>2.1302659574468086</v>
      </c>
      <c r="S108" s="13">
        <f t="shared" si="26"/>
        <v>9400</v>
      </c>
      <c r="T108" s="13">
        <f t="shared" si="27"/>
        <v>9400</v>
      </c>
      <c r="U108" s="13">
        <f t="shared" si="29"/>
        <v>9400</v>
      </c>
      <c r="V108" s="20">
        <f t="shared" si="28"/>
        <v>2</v>
      </c>
    </row>
    <row r="109" spans="1:22" ht="30">
      <c r="A109" s="1">
        <v>100</v>
      </c>
      <c r="B109" s="2" t="s">
        <v>208</v>
      </c>
      <c r="C109" s="27" t="s">
        <v>209</v>
      </c>
      <c r="D109" s="27" t="s">
        <v>10</v>
      </c>
      <c r="E109" s="3">
        <v>4700</v>
      </c>
      <c r="F109" s="13">
        <v>50000</v>
      </c>
      <c r="G109" s="13"/>
      <c r="H109" s="18">
        <f t="shared" si="15"/>
        <v>0.094</v>
      </c>
      <c r="I109" s="31">
        <f t="shared" si="16"/>
        <v>12500</v>
      </c>
      <c r="J109" s="32">
        <f t="shared" si="17"/>
        <v>2.6595744680851063</v>
      </c>
      <c r="K109" s="31">
        <f t="shared" si="18"/>
        <v>13000</v>
      </c>
      <c r="L109" s="32">
        <f t="shared" si="19"/>
        <v>2.765957446808511</v>
      </c>
      <c r="M109" s="31">
        <f t="shared" si="20"/>
        <v>13500</v>
      </c>
      <c r="N109" s="32">
        <f t="shared" si="21"/>
        <v>2.872340425531915</v>
      </c>
      <c r="O109" s="31">
        <f t="shared" si="22"/>
        <v>14000.000000000002</v>
      </c>
      <c r="P109" s="32">
        <f t="shared" si="23"/>
        <v>2.9787234042553195</v>
      </c>
      <c r="Q109" s="15">
        <f t="shared" si="24"/>
        <v>14499.999999999998</v>
      </c>
      <c r="R109" s="14">
        <f t="shared" si="25"/>
        <v>3.085106382978723</v>
      </c>
      <c r="S109" s="13">
        <f t="shared" si="26"/>
        <v>9400</v>
      </c>
      <c r="T109" s="13">
        <f t="shared" si="27"/>
        <v>9400</v>
      </c>
      <c r="U109" s="13">
        <f t="shared" si="29"/>
        <v>9400</v>
      </c>
      <c r="V109" s="20">
        <f t="shared" si="28"/>
        <v>2</v>
      </c>
    </row>
    <row r="110" spans="1:22" ht="15">
      <c r="A110" s="58">
        <v>101</v>
      </c>
      <c r="B110" s="63" t="s">
        <v>57</v>
      </c>
      <c r="C110" s="2" t="s">
        <v>58</v>
      </c>
      <c r="D110" s="2" t="s">
        <v>56</v>
      </c>
      <c r="E110" s="3">
        <v>8400</v>
      </c>
      <c r="F110" s="33">
        <v>70000</v>
      </c>
      <c r="G110" s="6">
        <v>70000</v>
      </c>
      <c r="H110" s="18">
        <f t="shared" si="15"/>
        <v>0.12</v>
      </c>
      <c r="I110" s="31">
        <f t="shared" si="16"/>
        <v>17500</v>
      </c>
      <c r="J110" s="32">
        <f t="shared" si="17"/>
        <v>2.0833333333333335</v>
      </c>
      <c r="K110" s="31">
        <f t="shared" si="18"/>
        <v>18200</v>
      </c>
      <c r="L110" s="32">
        <f t="shared" si="19"/>
        <v>2.1666666666666665</v>
      </c>
      <c r="M110" s="31">
        <f t="shared" si="20"/>
        <v>18900</v>
      </c>
      <c r="N110" s="32">
        <f t="shared" si="21"/>
        <v>2.25</v>
      </c>
      <c r="O110" s="31">
        <f t="shared" si="22"/>
        <v>19600.000000000004</v>
      </c>
      <c r="P110" s="32">
        <f t="shared" si="23"/>
        <v>2.333333333333334</v>
      </c>
      <c r="Q110" s="15">
        <f t="shared" si="24"/>
        <v>20300</v>
      </c>
      <c r="R110" s="14">
        <f t="shared" si="25"/>
        <v>2.4166666666666665</v>
      </c>
      <c r="S110" s="13">
        <f t="shared" si="26"/>
        <v>16800</v>
      </c>
      <c r="T110" s="13">
        <f t="shared" si="27"/>
        <v>16800</v>
      </c>
      <c r="U110" s="13">
        <f t="shared" si="29"/>
        <v>16800</v>
      </c>
      <c r="V110" s="20">
        <f t="shared" si="28"/>
        <v>2</v>
      </c>
    </row>
    <row r="111" spans="1:22" ht="15">
      <c r="A111" s="58"/>
      <c r="B111" s="63"/>
      <c r="C111" s="2" t="s">
        <v>56</v>
      </c>
      <c r="D111" s="2" t="s">
        <v>210</v>
      </c>
      <c r="E111" s="3">
        <v>6000</v>
      </c>
      <c r="F111" s="33">
        <v>60000</v>
      </c>
      <c r="G111" s="6">
        <v>50000</v>
      </c>
      <c r="H111" s="18">
        <f t="shared" si="15"/>
        <v>0.1</v>
      </c>
      <c r="I111" s="31">
        <f t="shared" si="16"/>
        <v>15000</v>
      </c>
      <c r="J111" s="32">
        <f t="shared" si="17"/>
        <v>2.5</v>
      </c>
      <c r="K111" s="31">
        <f t="shared" si="18"/>
        <v>15600</v>
      </c>
      <c r="L111" s="32">
        <f t="shared" si="19"/>
        <v>2.6</v>
      </c>
      <c r="M111" s="31">
        <f t="shared" si="20"/>
        <v>16200.000000000002</v>
      </c>
      <c r="N111" s="32">
        <f t="shared" si="21"/>
        <v>2.7</v>
      </c>
      <c r="O111" s="31">
        <f t="shared" si="22"/>
        <v>16800</v>
      </c>
      <c r="P111" s="32">
        <f t="shared" si="23"/>
        <v>2.8</v>
      </c>
      <c r="Q111" s="15">
        <f t="shared" si="24"/>
        <v>17400</v>
      </c>
      <c r="R111" s="14">
        <f t="shared" si="25"/>
        <v>2.9</v>
      </c>
      <c r="S111" s="13">
        <f t="shared" si="26"/>
        <v>12000</v>
      </c>
      <c r="T111" s="13">
        <f t="shared" si="27"/>
        <v>12000</v>
      </c>
      <c r="U111" s="13">
        <f t="shared" si="29"/>
        <v>12000</v>
      </c>
      <c r="V111" s="20">
        <f t="shared" si="28"/>
        <v>2</v>
      </c>
    </row>
    <row r="112" spans="1:22" ht="30">
      <c r="A112" s="1">
        <v>102</v>
      </c>
      <c r="B112" s="2" t="s">
        <v>211</v>
      </c>
      <c r="C112" s="2" t="s">
        <v>52</v>
      </c>
      <c r="D112" s="2" t="s">
        <v>212</v>
      </c>
      <c r="E112" s="3">
        <v>5000</v>
      </c>
      <c r="F112" s="13">
        <v>49000</v>
      </c>
      <c r="G112" s="13">
        <f>VLOOKUP(B112,'[1]Quan Tan Phú'!$B$7:$E$232,4,0)/1000</f>
        <v>35000</v>
      </c>
      <c r="H112" s="18">
        <f t="shared" si="15"/>
        <v>0.10204081632653061</v>
      </c>
      <c r="I112" s="31">
        <f t="shared" si="16"/>
        <v>12250</v>
      </c>
      <c r="J112" s="32">
        <f t="shared" si="17"/>
        <v>2.45</v>
      </c>
      <c r="K112" s="31">
        <f t="shared" si="18"/>
        <v>12740</v>
      </c>
      <c r="L112" s="32">
        <f t="shared" si="19"/>
        <v>2.548</v>
      </c>
      <c r="M112" s="31">
        <f t="shared" si="20"/>
        <v>13230</v>
      </c>
      <c r="N112" s="32">
        <f t="shared" si="21"/>
        <v>2.646</v>
      </c>
      <c r="O112" s="31">
        <f t="shared" si="22"/>
        <v>13720.000000000002</v>
      </c>
      <c r="P112" s="32">
        <f t="shared" si="23"/>
        <v>2.744</v>
      </c>
      <c r="Q112" s="15">
        <f t="shared" si="24"/>
        <v>14209.999999999998</v>
      </c>
      <c r="R112" s="14">
        <f t="shared" si="25"/>
        <v>2.8419999999999996</v>
      </c>
      <c r="S112" s="13">
        <f t="shared" si="26"/>
        <v>10000</v>
      </c>
      <c r="T112" s="13">
        <f t="shared" si="27"/>
        <v>10000</v>
      </c>
      <c r="U112" s="13">
        <f t="shared" si="29"/>
        <v>10000</v>
      </c>
      <c r="V112" s="20">
        <f t="shared" si="28"/>
        <v>2</v>
      </c>
    </row>
    <row r="113" spans="1:22" ht="30">
      <c r="A113" s="1">
        <v>103</v>
      </c>
      <c r="B113" s="2" t="s">
        <v>213</v>
      </c>
      <c r="C113" s="2" t="s">
        <v>214</v>
      </c>
      <c r="D113" s="2" t="s">
        <v>215</v>
      </c>
      <c r="E113" s="3">
        <v>5400</v>
      </c>
      <c r="F113" s="13">
        <v>35000</v>
      </c>
      <c r="G113" s="13">
        <f>VLOOKUP(B113,'[1]Quan Tan Phú'!$B$7:$E$232,4,0)/1000</f>
        <v>35000</v>
      </c>
      <c r="H113" s="18">
        <f t="shared" si="15"/>
        <v>0.15428571428571428</v>
      </c>
      <c r="I113" s="31">
        <f t="shared" si="16"/>
        <v>8750</v>
      </c>
      <c r="J113" s="32">
        <f t="shared" si="17"/>
        <v>1.6203703703703705</v>
      </c>
      <c r="K113" s="31">
        <f t="shared" si="18"/>
        <v>9100</v>
      </c>
      <c r="L113" s="32">
        <f t="shared" si="19"/>
        <v>1.6851851851851851</v>
      </c>
      <c r="M113" s="31">
        <f t="shared" si="20"/>
        <v>9450</v>
      </c>
      <c r="N113" s="32">
        <f t="shared" si="21"/>
        <v>1.75</v>
      </c>
      <c r="O113" s="31">
        <f t="shared" si="22"/>
        <v>9800.000000000002</v>
      </c>
      <c r="P113" s="32">
        <f t="shared" si="23"/>
        <v>1.814814814814815</v>
      </c>
      <c r="Q113" s="15">
        <f t="shared" si="24"/>
        <v>10150</v>
      </c>
      <c r="R113" s="14">
        <f t="shared" si="25"/>
        <v>1.8796296296296295</v>
      </c>
      <c r="S113" s="13">
        <f t="shared" si="26"/>
        <v>10800</v>
      </c>
      <c r="T113" s="13">
        <f t="shared" si="27"/>
        <v>10150</v>
      </c>
      <c r="U113" s="13">
        <f t="shared" si="29"/>
        <v>10200</v>
      </c>
      <c r="V113" s="20">
        <f t="shared" si="28"/>
        <v>1.8888888888888888</v>
      </c>
    </row>
    <row r="114" spans="1:22" ht="15">
      <c r="A114" s="1">
        <v>104</v>
      </c>
      <c r="B114" s="2" t="s">
        <v>216</v>
      </c>
      <c r="C114" s="2" t="s">
        <v>3</v>
      </c>
      <c r="D114" s="2"/>
      <c r="E114" s="3">
        <v>3600</v>
      </c>
      <c r="F114" s="13">
        <v>35000</v>
      </c>
      <c r="G114" s="13">
        <f>VLOOKUP(B114,'[1]Quan Tan Phú'!$B$7:$E$232,4,0)/1000</f>
        <v>35000</v>
      </c>
      <c r="H114" s="18">
        <f t="shared" si="15"/>
        <v>0.10285714285714286</v>
      </c>
      <c r="I114" s="31">
        <f t="shared" si="16"/>
        <v>8750</v>
      </c>
      <c r="J114" s="32">
        <f t="shared" si="17"/>
        <v>2.4305555555555554</v>
      </c>
      <c r="K114" s="31">
        <f t="shared" si="18"/>
        <v>9100</v>
      </c>
      <c r="L114" s="32">
        <f t="shared" si="19"/>
        <v>2.5277777777777777</v>
      </c>
      <c r="M114" s="31">
        <f t="shared" si="20"/>
        <v>9450</v>
      </c>
      <c r="N114" s="32">
        <f t="shared" si="21"/>
        <v>2.625</v>
      </c>
      <c r="O114" s="31">
        <f t="shared" si="22"/>
        <v>9800.000000000002</v>
      </c>
      <c r="P114" s="32">
        <f t="shared" si="23"/>
        <v>2.7222222222222228</v>
      </c>
      <c r="Q114" s="15">
        <f t="shared" si="24"/>
        <v>10150</v>
      </c>
      <c r="R114" s="14">
        <f t="shared" si="25"/>
        <v>2.8194444444444446</v>
      </c>
      <c r="S114" s="13">
        <f t="shared" si="26"/>
        <v>7200</v>
      </c>
      <c r="T114" s="13">
        <f t="shared" si="27"/>
        <v>7200</v>
      </c>
      <c r="U114" s="13">
        <f t="shared" si="29"/>
        <v>7200</v>
      </c>
      <c r="V114" s="20">
        <f t="shared" si="28"/>
        <v>2</v>
      </c>
    </row>
    <row r="115" spans="1:22" s="17" customFormat="1" ht="30">
      <c r="A115" s="1">
        <v>105</v>
      </c>
      <c r="B115" s="11" t="s">
        <v>217</v>
      </c>
      <c r="C115" s="12" t="s">
        <v>56</v>
      </c>
      <c r="D115" s="12" t="s">
        <v>10</v>
      </c>
      <c r="E115" s="7">
        <v>3900</v>
      </c>
      <c r="F115" s="15">
        <v>30000</v>
      </c>
      <c r="G115" s="15"/>
      <c r="H115" s="16">
        <f t="shared" si="15"/>
        <v>0.13</v>
      </c>
      <c r="I115" s="31">
        <f t="shared" si="16"/>
        <v>7500</v>
      </c>
      <c r="J115" s="32">
        <f t="shared" si="17"/>
        <v>1.9230769230769231</v>
      </c>
      <c r="K115" s="31">
        <f t="shared" si="18"/>
        <v>7800</v>
      </c>
      <c r="L115" s="32">
        <f t="shared" si="19"/>
        <v>2</v>
      </c>
      <c r="M115" s="31">
        <f t="shared" si="20"/>
        <v>8100.000000000001</v>
      </c>
      <c r="N115" s="32">
        <f t="shared" si="21"/>
        <v>2.076923076923077</v>
      </c>
      <c r="O115" s="31">
        <f t="shared" si="22"/>
        <v>8400</v>
      </c>
      <c r="P115" s="32">
        <f t="shared" si="23"/>
        <v>2.1538461538461537</v>
      </c>
      <c r="Q115" s="15">
        <f t="shared" si="24"/>
        <v>8700</v>
      </c>
      <c r="R115" s="14">
        <f t="shared" si="25"/>
        <v>2.230769230769231</v>
      </c>
      <c r="S115" s="13">
        <f t="shared" si="26"/>
        <v>7800</v>
      </c>
      <c r="T115" s="13">
        <f t="shared" si="27"/>
        <v>7800</v>
      </c>
      <c r="U115" s="13">
        <f t="shared" si="29"/>
        <v>7800</v>
      </c>
      <c r="V115" s="20">
        <f t="shared" si="28"/>
        <v>2</v>
      </c>
    </row>
    <row r="116" spans="1:22" ht="30">
      <c r="A116" s="1">
        <v>106</v>
      </c>
      <c r="B116" s="2" t="s">
        <v>219</v>
      </c>
      <c r="C116" s="2" t="s">
        <v>0</v>
      </c>
      <c r="D116" s="2" t="s">
        <v>58</v>
      </c>
      <c r="E116" s="3">
        <v>5400</v>
      </c>
      <c r="F116" s="13">
        <v>42700</v>
      </c>
      <c r="G116" s="13">
        <f>VLOOKUP(B116,'[1]Quan Tan Phú'!$B$7:$E$232,4,0)/1000</f>
        <v>40000</v>
      </c>
      <c r="H116" s="18">
        <f t="shared" si="15"/>
        <v>0.12646370023419204</v>
      </c>
      <c r="I116" s="31">
        <f t="shared" si="16"/>
        <v>10675</v>
      </c>
      <c r="J116" s="32">
        <f t="shared" si="17"/>
        <v>1.9768518518518519</v>
      </c>
      <c r="K116" s="31">
        <f t="shared" si="18"/>
        <v>11102</v>
      </c>
      <c r="L116" s="32">
        <f t="shared" si="19"/>
        <v>2.055925925925926</v>
      </c>
      <c r="M116" s="31">
        <f t="shared" si="20"/>
        <v>11529</v>
      </c>
      <c r="N116" s="32">
        <f t="shared" si="21"/>
        <v>2.135</v>
      </c>
      <c r="O116" s="31">
        <f t="shared" si="22"/>
        <v>11956.000000000002</v>
      </c>
      <c r="P116" s="32">
        <f t="shared" si="23"/>
        <v>2.2140740740740745</v>
      </c>
      <c r="Q116" s="15">
        <f t="shared" si="24"/>
        <v>12383</v>
      </c>
      <c r="R116" s="14">
        <f t="shared" si="25"/>
        <v>2.293148148148148</v>
      </c>
      <c r="S116" s="13">
        <f t="shared" si="26"/>
        <v>10800</v>
      </c>
      <c r="T116" s="13">
        <f t="shared" si="27"/>
        <v>10800</v>
      </c>
      <c r="U116" s="13">
        <f t="shared" si="29"/>
        <v>10800</v>
      </c>
      <c r="V116" s="20">
        <f t="shared" si="28"/>
        <v>2</v>
      </c>
    </row>
    <row r="117" spans="1:22" ht="30">
      <c r="A117" s="1">
        <v>107</v>
      </c>
      <c r="B117" s="2" t="s">
        <v>261</v>
      </c>
      <c r="C117" s="2" t="s">
        <v>58</v>
      </c>
      <c r="D117" s="2" t="s">
        <v>220</v>
      </c>
      <c r="E117" s="3">
        <v>5400</v>
      </c>
      <c r="F117" s="13">
        <v>42700</v>
      </c>
      <c r="G117" s="13">
        <f>VLOOKUP(B117,'[1]Quan Tan Phú'!$B$7:$E$232,4,0)/1000</f>
        <v>45000</v>
      </c>
      <c r="H117" s="18">
        <f t="shared" si="15"/>
        <v>0.12646370023419204</v>
      </c>
      <c r="I117" s="31">
        <f t="shared" si="16"/>
        <v>10675</v>
      </c>
      <c r="J117" s="32">
        <f t="shared" si="17"/>
        <v>1.9768518518518519</v>
      </c>
      <c r="K117" s="31">
        <f t="shared" si="18"/>
        <v>11102</v>
      </c>
      <c r="L117" s="32">
        <f t="shared" si="19"/>
        <v>2.055925925925926</v>
      </c>
      <c r="M117" s="31">
        <f t="shared" si="20"/>
        <v>11529</v>
      </c>
      <c r="N117" s="32">
        <f t="shared" si="21"/>
        <v>2.135</v>
      </c>
      <c r="O117" s="31">
        <f t="shared" si="22"/>
        <v>11956.000000000002</v>
      </c>
      <c r="P117" s="32">
        <f t="shared" si="23"/>
        <v>2.2140740740740745</v>
      </c>
      <c r="Q117" s="15">
        <f t="shared" si="24"/>
        <v>12383</v>
      </c>
      <c r="R117" s="14">
        <f t="shared" si="25"/>
        <v>2.293148148148148</v>
      </c>
      <c r="S117" s="13">
        <f t="shared" si="26"/>
        <v>10800</v>
      </c>
      <c r="T117" s="13">
        <f t="shared" si="27"/>
        <v>10800</v>
      </c>
      <c r="U117" s="13">
        <f t="shared" si="29"/>
        <v>10800</v>
      </c>
      <c r="V117" s="20">
        <f t="shared" si="28"/>
        <v>2</v>
      </c>
    </row>
    <row r="118" spans="1:22" s="17" customFormat="1" ht="15">
      <c r="A118" s="1">
        <v>108</v>
      </c>
      <c r="B118" s="11" t="s">
        <v>262</v>
      </c>
      <c r="C118" s="12" t="s">
        <v>56</v>
      </c>
      <c r="D118" s="12" t="s">
        <v>59</v>
      </c>
      <c r="E118" s="7">
        <v>4700</v>
      </c>
      <c r="F118" s="15">
        <v>35000</v>
      </c>
      <c r="G118" s="15"/>
      <c r="H118" s="16">
        <f t="shared" si="15"/>
        <v>0.13428571428571429</v>
      </c>
      <c r="I118" s="31">
        <f t="shared" si="16"/>
        <v>8750</v>
      </c>
      <c r="J118" s="32">
        <f t="shared" si="17"/>
        <v>1.8617021276595744</v>
      </c>
      <c r="K118" s="31">
        <f t="shared" si="18"/>
        <v>9100</v>
      </c>
      <c r="L118" s="32">
        <f t="shared" si="19"/>
        <v>1.9361702127659575</v>
      </c>
      <c r="M118" s="31">
        <f t="shared" si="20"/>
        <v>9450</v>
      </c>
      <c r="N118" s="32">
        <f t="shared" si="21"/>
        <v>2.0106382978723403</v>
      </c>
      <c r="O118" s="31">
        <f t="shared" si="22"/>
        <v>9800.000000000002</v>
      </c>
      <c r="P118" s="32">
        <f t="shared" si="23"/>
        <v>2.085106382978724</v>
      </c>
      <c r="Q118" s="15">
        <f t="shared" si="24"/>
        <v>10150</v>
      </c>
      <c r="R118" s="14">
        <f t="shared" si="25"/>
        <v>2.1595744680851063</v>
      </c>
      <c r="S118" s="13">
        <f t="shared" si="26"/>
        <v>9400</v>
      </c>
      <c r="T118" s="13">
        <f t="shared" si="27"/>
        <v>9400</v>
      </c>
      <c r="U118" s="13">
        <f t="shared" si="29"/>
        <v>9400</v>
      </c>
      <c r="V118" s="20">
        <f t="shared" si="28"/>
        <v>2</v>
      </c>
    </row>
    <row r="119" spans="1:22" s="17" customFormat="1" ht="30">
      <c r="A119" s="1">
        <v>109</v>
      </c>
      <c r="B119" s="11" t="s">
        <v>263</v>
      </c>
      <c r="C119" s="12" t="s">
        <v>16</v>
      </c>
      <c r="D119" s="12" t="s">
        <v>207</v>
      </c>
      <c r="E119" s="7">
        <v>2500</v>
      </c>
      <c r="F119" s="15">
        <v>30000</v>
      </c>
      <c r="G119" s="15"/>
      <c r="H119" s="16">
        <f t="shared" si="15"/>
        <v>0.08333333333333333</v>
      </c>
      <c r="I119" s="31">
        <f t="shared" si="16"/>
        <v>7500</v>
      </c>
      <c r="J119" s="32">
        <f t="shared" si="17"/>
        <v>3</v>
      </c>
      <c r="K119" s="31">
        <f t="shared" si="18"/>
        <v>7800</v>
      </c>
      <c r="L119" s="32">
        <f t="shared" si="19"/>
        <v>3.12</v>
      </c>
      <c r="M119" s="31">
        <f t="shared" si="20"/>
        <v>8100.000000000001</v>
      </c>
      <c r="N119" s="32">
        <f t="shared" si="21"/>
        <v>3.24</v>
      </c>
      <c r="O119" s="31">
        <f t="shared" si="22"/>
        <v>8400</v>
      </c>
      <c r="P119" s="32">
        <f t="shared" si="23"/>
        <v>3.36</v>
      </c>
      <c r="Q119" s="15">
        <f t="shared" si="24"/>
        <v>8700</v>
      </c>
      <c r="R119" s="14">
        <f t="shared" si="25"/>
        <v>3.48</v>
      </c>
      <c r="S119" s="13">
        <f t="shared" si="26"/>
        <v>5000</v>
      </c>
      <c r="T119" s="13">
        <f t="shared" si="27"/>
        <v>5000</v>
      </c>
      <c r="U119" s="13">
        <f t="shared" si="29"/>
        <v>5000</v>
      </c>
      <c r="V119" s="20">
        <f t="shared" si="28"/>
        <v>2</v>
      </c>
    </row>
    <row r="120" spans="1:22" ht="30">
      <c r="A120" s="1">
        <v>110</v>
      </c>
      <c r="B120" s="2" t="s">
        <v>221</v>
      </c>
      <c r="C120" s="2" t="s">
        <v>56</v>
      </c>
      <c r="D120" s="2" t="s">
        <v>222</v>
      </c>
      <c r="E120" s="3">
        <v>4800</v>
      </c>
      <c r="F120" s="13">
        <v>40000</v>
      </c>
      <c r="G120" s="13">
        <f>VLOOKUP(B120,'[1]Quan Tan Phú'!$B$7:$E$232,4,0)/1000</f>
        <v>40000</v>
      </c>
      <c r="H120" s="16">
        <f t="shared" si="15"/>
        <v>0.12</v>
      </c>
      <c r="I120" s="31">
        <f t="shared" si="16"/>
        <v>10000</v>
      </c>
      <c r="J120" s="32">
        <f t="shared" si="17"/>
        <v>2.0833333333333335</v>
      </c>
      <c r="K120" s="31">
        <f t="shared" si="18"/>
        <v>10400</v>
      </c>
      <c r="L120" s="32">
        <f t="shared" si="19"/>
        <v>2.1666666666666665</v>
      </c>
      <c r="M120" s="31">
        <f t="shared" si="20"/>
        <v>10800</v>
      </c>
      <c r="N120" s="32">
        <f t="shared" si="21"/>
        <v>2.25</v>
      </c>
      <c r="O120" s="31">
        <f t="shared" si="22"/>
        <v>11200.000000000002</v>
      </c>
      <c r="P120" s="32">
        <f t="shared" si="23"/>
        <v>2.333333333333334</v>
      </c>
      <c r="Q120" s="15">
        <f t="shared" si="24"/>
        <v>11600</v>
      </c>
      <c r="R120" s="14">
        <f t="shared" si="25"/>
        <v>2.4166666666666665</v>
      </c>
      <c r="S120" s="13">
        <f t="shared" si="26"/>
        <v>9600</v>
      </c>
      <c r="T120" s="13">
        <f t="shared" si="27"/>
        <v>9600</v>
      </c>
      <c r="U120" s="13">
        <f t="shared" si="29"/>
        <v>9600</v>
      </c>
      <c r="V120" s="20">
        <f t="shared" si="28"/>
        <v>2</v>
      </c>
    </row>
    <row r="121" spans="1:22" ht="30">
      <c r="A121" s="1">
        <v>111</v>
      </c>
      <c r="B121" s="2" t="s">
        <v>223</v>
      </c>
      <c r="C121" s="2" t="s">
        <v>224</v>
      </c>
      <c r="D121" s="2" t="s">
        <v>6</v>
      </c>
      <c r="E121" s="3">
        <v>4700</v>
      </c>
      <c r="F121" s="13">
        <v>34000</v>
      </c>
      <c r="G121" s="13">
        <f>VLOOKUP(B121,'[1]Quan Tan Phú'!$B$7:$E$232,4,0)/1000</f>
        <v>40000</v>
      </c>
      <c r="H121" s="16">
        <f t="shared" si="15"/>
        <v>0.13823529411764707</v>
      </c>
      <c r="I121" s="31">
        <f t="shared" si="16"/>
        <v>8500</v>
      </c>
      <c r="J121" s="32">
        <f t="shared" si="17"/>
        <v>1.8085106382978724</v>
      </c>
      <c r="K121" s="31">
        <f t="shared" si="18"/>
        <v>8840</v>
      </c>
      <c r="L121" s="32">
        <f t="shared" si="19"/>
        <v>1.8808510638297873</v>
      </c>
      <c r="M121" s="31">
        <f t="shared" si="20"/>
        <v>9180</v>
      </c>
      <c r="N121" s="32">
        <f t="shared" si="21"/>
        <v>1.9531914893617022</v>
      </c>
      <c r="O121" s="31">
        <f t="shared" si="22"/>
        <v>9520</v>
      </c>
      <c r="P121" s="32">
        <f t="shared" si="23"/>
        <v>2.025531914893617</v>
      </c>
      <c r="Q121" s="15">
        <f t="shared" si="24"/>
        <v>9860</v>
      </c>
      <c r="R121" s="14">
        <f t="shared" si="25"/>
        <v>2.097872340425532</v>
      </c>
      <c r="S121" s="13">
        <f t="shared" si="26"/>
        <v>9400</v>
      </c>
      <c r="T121" s="13">
        <f t="shared" si="27"/>
        <v>9400</v>
      </c>
      <c r="U121" s="13">
        <f t="shared" si="29"/>
        <v>9400</v>
      </c>
      <c r="V121" s="20">
        <f t="shared" si="28"/>
        <v>2</v>
      </c>
    </row>
    <row r="122" spans="1:22" ht="15">
      <c r="A122" s="1">
        <v>112</v>
      </c>
      <c r="B122" s="2" t="s">
        <v>58</v>
      </c>
      <c r="C122" s="2" t="s">
        <v>0</v>
      </c>
      <c r="D122" s="2" t="s">
        <v>215</v>
      </c>
      <c r="E122" s="3">
        <v>5400</v>
      </c>
      <c r="F122" s="13">
        <v>42700</v>
      </c>
      <c r="G122" s="13">
        <f>VLOOKUP(B122,'[1]Quan Tan Phú'!$B$7:$E$232,4,0)/1000</f>
        <v>45000</v>
      </c>
      <c r="H122" s="18">
        <f t="shared" si="15"/>
        <v>0.12646370023419204</v>
      </c>
      <c r="I122" s="31">
        <f t="shared" si="16"/>
        <v>10675</v>
      </c>
      <c r="J122" s="32">
        <f t="shared" si="17"/>
        <v>1.9768518518518519</v>
      </c>
      <c r="K122" s="31">
        <f t="shared" si="18"/>
        <v>11102</v>
      </c>
      <c r="L122" s="32">
        <f t="shared" si="19"/>
        <v>2.055925925925926</v>
      </c>
      <c r="M122" s="31">
        <f t="shared" si="20"/>
        <v>11529</v>
      </c>
      <c r="N122" s="32">
        <f t="shared" si="21"/>
        <v>2.135</v>
      </c>
      <c r="O122" s="31">
        <f t="shared" si="22"/>
        <v>11956.000000000002</v>
      </c>
      <c r="P122" s="32">
        <f t="shared" si="23"/>
        <v>2.2140740740740745</v>
      </c>
      <c r="Q122" s="15">
        <f t="shared" si="24"/>
        <v>12383</v>
      </c>
      <c r="R122" s="14">
        <f t="shared" si="25"/>
        <v>2.293148148148148</v>
      </c>
      <c r="S122" s="13">
        <f t="shared" si="26"/>
        <v>10800</v>
      </c>
      <c r="T122" s="13">
        <f t="shared" si="27"/>
        <v>10800</v>
      </c>
      <c r="U122" s="13">
        <f t="shared" si="29"/>
        <v>10800</v>
      </c>
      <c r="V122" s="20">
        <f t="shared" si="28"/>
        <v>2</v>
      </c>
    </row>
    <row r="123" spans="1:22" ht="15">
      <c r="A123" s="1">
        <v>113</v>
      </c>
      <c r="B123" s="2" t="s">
        <v>225</v>
      </c>
      <c r="C123" s="2" t="s">
        <v>3</v>
      </c>
      <c r="D123" s="2"/>
      <c r="E123" s="3">
        <v>4700</v>
      </c>
      <c r="F123" s="13">
        <v>32038</v>
      </c>
      <c r="G123" s="13">
        <f>VLOOKUP(B123,'[1]Quan Tan Phú'!$B$7:$E$232,4,0)/1000</f>
        <v>35000</v>
      </c>
      <c r="H123" s="18">
        <f t="shared" si="15"/>
        <v>0.14670079280853987</v>
      </c>
      <c r="I123" s="31">
        <f t="shared" si="16"/>
        <v>8009.5</v>
      </c>
      <c r="J123" s="32">
        <f t="shared" si="17"/>
        <v>1.7041489361702127</v>
      </c>
      <c r="K123" s="31">
        <f t="shared" si="18"/>
        <v>8329.880000000001</v>
      </c>
      <c r="L123" s="32">
        <f t="shared" si="19"/>
        <v>1.7723148936170214</v>
      </c>
      <c r="M123" s="31">
        <f t="shared" si="20"/>
        <v>8650.26</v>
      </c>
      <c r="N123" s="32">
        <f t="shared" si="21"/>
        <v>1.8404808510638297</v>
      </c>
      <c r="O123" s="31">
        <f t="shared" si="22"/>
        <v>8970.640000000001</v>
      </c>
      <c r="P123" s="32">
        <f t="shared" si="23"/>
        <v>1.9086468085106385</v>
      </c>
      <c r="Q123" s="15">
        <f t="shared" si="24"/>
        <v>9291.019999999999</v>
      </c>
      <c r="R123" s="14">
        <f t="shared" si="25"/>
        <v>1.9768127659574466</v>
      </c>
      <c r="S123" s="13">
        <f t="shared" si="26"/>
        <v>9400</v>
      </c>
      <c r="T123" s="13">
        <f t="shared" si="27"/>
        <v>9291.019999999999</v>
      </c>
      <c r="U123" s="13">
        <f t="shared" si="29"/>
        <v>9300</v>
      </c>
      <c r="V123" s="20">
        <f t="shared" si="28"/>
        <v>1.9787234042553192</v>
      </c>
    </row>
    <row r="124" spans="1:22" ht="15">
      <c r="A124" s="1">
        <v>114</v>
      </c>
      <c r="B124" s="2" t="s">
        <v>226</v>
      </c>
      <c r="C124" s="2" t="s">
        <v>3</v>
      </c>
      <c r="D124" s="2"/>
      <c r="E124" s="3">
        <v>4700</v>
      </c>
      <c r="F124" s="13">
        <v>35000</v>
      </c>
      <c r="G124" s="13">
        <f>VLOOKUP(B124,'[1]Quan Tan Phú'!$B$7:$E$232,4,0)/1000</f>
        <v>35000</v>
      </c>
      <c r="H124" s="18">
        <f t="shared" si="15"/>
        <v>0.13428571428571429</v>
      </c>
      <c r="I124" s="31">
        <f t="shared" si="16"/>
        <v>8750</v>
      </c>
      <c r="J124" s="32">
        <f t="shared" si="17"/>
        <v>1.8617021276595744</v>
      </c>
      <c r="K124" s="31">
        <f t="shared" si="18"/>
        <v>9100</v>
      </c>
      <c r="L124" s="32">
        <f t="shared" si="19"/>
        <v>1.9361702127659575</v>
      </c>
      <c r="M124" s="31">
        <f t="shared" si="20"/>
        <v>9450</v>
      </c>
      <c r="N124" s="32">
        <f t="shared" si="21"/>
        <v>2.0106382978723403</v>
      </c>
      <c r="O124" s="31">
        <f t="shared" si="22"/>
        <v>9800.000000000002</v>
      </c>
      <c r="P124" s="32">
        <f t="shared" si="23"/>
        <v>2.085106382978724</v>
      </c>
      <c r="Q124" s="15">
        <f t="shared" si="24"/>
        <v>10150</v>
      </c>
      <c r="R124" s="14">
        <f t="shared" si="25"/>
        <v>2.1595744680851063</v>
      </c>
      <c r="S124" s="13">
        <f t="shared" si="26"/>
        <v>9400</v>
      </c>
      <c r="T124" s="13">
        <f t="shared" si="27"/>
        <v>9400</v>
      </c>
      <c r="U124" s="13">
        <f t="shared" si="29"/>
        <v>9400</v>
      </c>
      <c r="V124" s="20">
        <f t="shared" si="28"/>
        <v>2</v>
      </c>
    </row>
    <row r="125" spans="1:22" ht="15">
      <c r="A125" s="1">
        <v>115</v>
      </c>
      <c r="B125" s="2" t="s">
        <v>227</v>
      </c>
      <c r="C125" s="2" t="s">
        <v>3</v>
      </c>
      <c r="D125" s="2"/>
      <c r="E125" s="3">
        <v>5000</v>
      </c>
      <c r="F125" s="13">
        <v>41000</v>
      </c>
      <c r="G125" s="13">
        <f>VLOOKUP(B125,'[1]Quan Tan Phú'!$B$7:$E$232,4,0)/1000</f>
        <v>35000</v>
      </c>
      <c r="H125" s="18">
        <f t="shared" si="15"/>
        <v>0.12195121951219512</v>
      </c>
      <c r="I125" s="31">
        <f t="shared" si="16"/>
        <v>10250</v>
      </c>
      <c r="J125" s="32">
        <f t="shared" si="17"/>
        <v>2.05</v>
      </c>
      <c r="K125" s="31">
        <f t="shared" si="18"/>
        <v>10660</v>
      </c>
      <c r="L125" s="32">
        <f t="shared" si="19"/>
        <v>2.132</v>
      </c>
      <c r="M125" s="31">
        <f t="shared" si="20"/>
        <v>11070</v>
      </c>
      <c r="N125" s="32">
        <f t="shared" si="21"/>
        <v>2.214</v>
      </c>
      <c r="O125" s="31">
        <f t="shared" si="22"/>
        <v>11480.000000000002</v>
      </c>
      <c r="P125" s="32">
        <f t="shared" si="23"/>
        <v>2.2960000000000003</v>
      </c>
      <c r="Q125" s="15">
        <f t="shared" si="24"/>
        <v>11890</v>
      </c>
      <c r="R125" s="14">
        <f t="shared" si="25"/>
        <v>2.378</v>
      </c>
      <c r="S125" s="13">
        <f t="shared" si="26"/>
        <v>10000</v>
      </c>
      <c r="T125" s="13">
        <f t="shared" si="27"/>
        <v>10000</v>
      </c>
      <c r="U125" s="13">
        <f t="shared" si="29"/>
        <v>10000</v>
      </c>
      <c r="V125" s="20">
        <f t="shared" si="28"/>
        <v>2</v>
      </c>
    </row>
    <row r="126" spans="1:22" ht="15">
      <c r="A126" s="1">
        <v>116</v>
      </c>
      <c r="B126" s="2" t="s">
        <v>26</v>
      </c>
      <c r="C126" s="2" t="s">
        <v>3</v>
      </c>
      <c r="D126" s="2"/>
      <c r="E126" s="3">
        <v>5000</v>
      </c>
      <c r="F126" s="13">
        <v>35000</v>
      </c>
      <c r="G126" s="13">
        <f>VLOOKUP(B126,'[1]Quan Tan Phú'!$B$7:$E$232,4,0)/1000</f>
        <v>35000</v>
      </c>
      <c r="H126" s="18">
        <f t="shared" si="15"/>
        <v>0.14285714285714285</v>
      </c>
      <c r="I126" s="31">
        <f t="shared" si="16"/>
        <v>8750</v>
      </c>
      <c r="J126" s="32">
        <f t="shared" si="17"/>
        <v>1.75</v>
      </c>
      <c r="K126" s="31">
        <f t="shared" si="18"/>
        <v>9100</v>
      </c>
      <c r="L126" s="32">
        <f t="shared" si="19"/>
        <v>1.82</v>
      </c>
      <c r="M126" s="31">
        <f t="shared" si="20"/>
        <v>9450</v>
      </c>
      <c r="N126" s="32">
        <f t="shared" si="21"/>
        <v>1.89</v>
      </c>
      <c r="O126" s="31">
        <f t="shared" si="22"/>
        <v>9800.000000000002</v>
      </c>
      <c r="P126" s="32">
        <f t="shared" si="23"/>
        <v>1.9600000000000004</v>
      </c>
      <c r="Q126" s="15">
        <f t="shared" si="24"/>
        <v>10150</v>
      </c>
      <c r="R126" s="14">
        <f t="shared" si="25"/>
        <v>2.03</v>
      </c>
      <c r="S126" s="13">
        <f t="shared" si="26"/>
        <v>10000</v>
      </c>
      <c r="T126" s="13">
        <f t="shared" si="27"/>
        <v>10000</v>
      </c>
      <c r="U126" s="13">
        <f t="shared" si="29"/>
        <v>10000</v>
      </c>
      <c r="V126" s="20">
        <f t="shared" si="28"/>
        <v>2</v>
      </c>
    </row>
    <row r="127" spans="1:22" ht="15">
      <c r="A127" s="1">
        <v>117</v>
      </c>
      <c r="B127" s="2" t="s">
        <v>228</v>
      </c>
      <c r="C127" s="2" t="s">
        <v>3</v>
      </c>
      <c r="D127" s="2"/>
      <c r="E127" s="3">
        <v>4700</v>
      </c>
      <c r="F127" s="13">
        <v>41955</v>
      </c>
      <c r="G127" s="13">
        <f>VLOOKUP(B127,'[1]Quan Tan Phú'!$B$7:$E$232,4,0)/1000</f>
        <v>35000</v>
      </c>
      <c r="H127" s="18">
        <f t="shared" si="15"/>
        <v>0.1120247884638303</v>
      </c>
      <c r="I127" s="31">
        <f t="shared" si="16"/>
        <v>10488.75</v>
      </c>
      <c r="J127" s="32">
        <f t="shared" si="17"/>
        <v>2.2316489361702128</v>
      </c>
      <c r="K127" s="31">
        <f t="shared" si="18"/>
        <v>10908.300000000001</v>
      </c>
      <c r="L127" s="32">
        <f t="shared" si="19"/>
        <v>2.3209148936170214</v>
      </c>
      <c r="M127" s="31">
        <f t="shared" si="20"/>
        <v>11327.85</v>
      </c>
      <c r="N127" s="32">
        <f t="shared" si="21"/>
        <v>2.41018085106383</v>
      </c>
      <c r="O127" s="31">
        <f t="shared" si="22"/>
        <v>11747.400000000001</v>
      </c>
      <c r="P127" s="32">
        <f t="shared" si="23"/>
        <v>2.4994468085106387</v>
      </c>
      <c r="Q127" s="15">
        <f t="shared" si="24"/>
        <v>12166.949999999999</v>
      </c>
      <c r="R127" s="14">
        <f t="shared" si="25"/>
        <v>2.5887127659574465</v>
      </c>
      <c r="S127" s="13">
        <f t="shared" si="26"/>
        <v>9400</v>
      </c>
      <c r="T127" s="13">
        <f t="shared" si="27"/>
        <v>9400</v>
      </c>
      <c r="U127" s="13">
        <f t="shared" si="29"/>
        <v>9400</v>
      </c>
      <c r="V127" s="20">
        <f t="shared" si="28"/>
        <v>2</v>
      </c>
    </row>
    <row r="128" spans="1:22" ht="15">
      <c r="A128" s="1">
        <v>118</v>
      </c>
      <c r="B128" s="2" t="s">
        <v>229</v>
      </c>
      <c r="C128" s="2" t="s">
        <v>3</v>
      </c>
      <c r="D128" s="2"/>
      <c r="E128" s="3">
        <v>4700</v>
      </c>
      <c r="F128" s="34">
        <v>30000</v>
      </c>
      <c r="G128" s="13">
        <f>VLOOKUP(B128,'[1]Quan Tan Phú'!$B$7:$E$232,4,0)/1000</f>
        <v>35000</v>
      </c>
      <c r="H128" s="18">
        <f t="shared" si="15"/>
        <v>0.15666666666666668</v>
      </c>
      <c r="I128" s="31">
        <f t="shared" si="16"/>
        <v>7500</v>
      </c>
      <c r="J128" s="32">
        <f t="shared" si="17"/>
        <v>1.5957446808510638</v>
      </c>
      <c r="K128" s="31">
        <f t="shared" si="18"/>
        <v>7800</v>
      </c>
      <c r="L128" s="32">
        <f t="shared" si="19"/>
        <v>1.6595744680851063</v>
      </c>
      <c r="M128" s="31">
        <f t="shared" si="20"/>
        <v>8100.000000000001</v>
      </c>
      <c r="N128" s="32">
        <f t="shared" si="21"/>
        <v>1.723404255319149</v>
      </c>
      <c r="O128" s="31">
        <f t="shared" si="22"/>
        <v>8400</v>
      </c>
      <c r="P128" s="32">
        <f t="shared" si="23"/>
        <v>1.7872340425531914</v>
      </c>
      <c r="Q128" s="15">
        <f t="shared" si="24"/>
        <v>8700</v>
      </c>
      <c r="R128" s="14">
        <f t="shared" si="25"/>
        <v>1.851063829787234</v>
      </c>
      <c r="S128" s="13">
        <f t="shared" si="26"/>
        <v>9400</v>
      </c>
      <c r="T128" s="13">
        <f t="shared" si="27"/>
        <v>8700</v>
      </c>
      <c r="U128" s="13">
        <f t="shared" si="29"/>
        <v>8700</v>
      </c>
      <c r="V128" s="20">
        <f t="shared" si="28"/>
        <v>1.851063829787234</v>
      </c>
    </row>
    <row r="129" spans="1:22" ht="15">
      <c r="A129" s="1">
        <v>119</v>
      </c>
      <c r="B129" s="2" t="s">
        <v>230</v>
      </c>
      <c r="C129" s="2" t="s">
        <v>3</v>
      </c>
      <c r="D129" s="2"/>
      <c r="E129" s="3">
        <v>5000</v>
      </c>
      <c r="F129" s="13">
        <v>39000</v>
      </c>
      <c r="G129" s="13">
        <f>VLOOKUP(B129,'[1]Quan Tan Phú'!$B$7:$E$232,4,0)/1000</f>
        <v>35000</v>
      </c>
      <c r="H129" s="18">
        <f t="shared" si="15"/>
        <v>0.1282051282051282</v>
      </c>
      <c r="I129" s="31">
        <f t="shared" si="16"/>
        <v>9750</v>
      </c>
      <c r="J129" s="32">
        <f t="shared" si="17"/>
        <v>1.95</v>
      </c>
      <c r="K129" s="31">
        <f t="shared" si="18"/>
        <v>10140</v>
      </c>
      <c r="L129" s="32">
        <f t="shared" si="19"/>
        <v>2.028</v>
      </c>
      <c r="M129" s="31">
        <f t="shared" si="20"/>
        <v>10530</v>
      </c>
      <c r="N129" s="32">
        <f t="shared" si="21"/>
        <v>2.106</v>
      </c>
      <c r="O129" s="31">
        <f t="shared" si="22"/>
        <v>10920.000000000002</v>
      </c>
      <c r="P129" s="32">
        <f t="shared" si="23"/>
        <v>2.184</v>
      </c>
      <c r="Q129" s="15">
        <f t="shared" si="24"/>
        <v>11310</v>
      </c>
      <c r="R129" s="14">
        <f t="shared" si="25"/>
        <v>2.262</v>
      </c>
      <c r="S129" s="13">
        <f t="shared" si="26"/>
        <v>10000</v>
      </c>
      <c r="T129" s="13">
        <f aca="true" t="shared" si="30" ref="T129:T189">+IF(Q129&lt;S129,Q129,S129)</f>
        <v>10000</v>
      </c>
      <c r="U129" s="13">
        <f t="shared" si="29"/>
        <v>10000</v>
      </c>
      <c r="V129" s="20">
        <f t="shared" si="28"/>
        <v>2</v>
      </c>
    </row>
    <row r="130" spans="1:22" ht="15">
      <c r="A130" s="1">
        <v>120</v>
      </c>
      <c r="B130" s="2" t="s">
        <v>231</v>
      </c>
      <c r="C130" s="2" t="s">
        <v>3</v>
      </c>
      <c r="D130" s="2"/>
      <c r="E130" s="3">
        <v>5000</v>
      </c>
      <c r="F130" s="13">
        <v>39000</v>
      </c>
      <c r="G130" s="13">
        <f>VLOOKUP(B130,'[1]Quan Tan Phú'!$B$7:$E$232,4,0)/1000</f>
        <v>35000</v>
      </c>
      <c r="H130" s="18">
        <f t="shared" si="15"/>
        <v>0.1282051282051282</v>
      </c>
      <c r="I130" s="31">
        <f t="shared" si="16"/>
        <v>9750</v>
      </c>
      <c r="J130" s="32">
        <f t="shared" si="17"/>
        <v>1.95</v>
      </c>
      <c r="K130" s="31">
        <f t="shared" si="18"/>
        <v>10140</v>
      </c>
      <c r="L130" s="32">
        <f t="shared" si="19"/>
        <v>2.028</v>
      </c>
      <c r="M130" s="31">
        <f t="shared" si="20"/>
        <v>10530</v>
      </c>
      <c r="N130" s="32">
        <f t="shared" si="21"/>
        <v>2.106</v>
      </c>
      <c r="O130" s="31">
        <f t="shared" si="22"/>
        <v>10920.000000000002</v>
      </c>
      <c r="P130" s="32">
        <f t="shared" si="23"/>
        <v>2.184</v>
      </c>
      <c r="Q130" s="15">
        <f t="shared" si="24"/>
        <v>11310</v>
      </c>
      <c r="R130" s="14">
        <f t="shared" si="25"/>
        <v>2.262</v>
      </c>
      <c r="S130" s="13">
        <f t="shared" si="26"/>
        <v>10000</v>
      </c>
      <c r="T130" s="13">
        <f t="shared" si="30"/>
        <v>10000</v>
      </c>
      <c r="U130" s="13">
        <f t="shared" si="29"/>
        <v>10000</v>
      </c>
      <c r="V130" s="20">
        <f t="shared" si="28"/>
        <v>2</v>
      </c>
    </row>
    <row r="131" spans="1:22" ht="15">
      <c r="A131" s="1">
        <v>121</v>
      </c>
      <c r="B131" s="2" t="s">
        <v>232</v>
      </c>
      <c r="C131" s="2" t="s">
        <v>3</v>
      </c>
      <c r="D131" s="2"/>
      <c r="E131" s="3">
        <v>4700</v>
      </c>
      <c r="F131" s="13">
        <v>39900</v>
      </c>
      <c r="G131" s="13">
        <f>VLOOKUP(B131,'[1]Quan Tan Phú'!$B$7:$E$232,4,0)/1000</f>
        <v>35000</v>
      </c>
      <c r="H131" s="18">
        <f t="shared" si="15"/>
        <v>0.11779448621553884</v>
      </c>
      <c r="I131" s="31">
        <f t="shared" si="16"/>
        <v>9975</v>
      </c>
      <c r="J131" s="32">
        <f t="shared" si="17"/>
        <v>2.122340425531915</v>
      </c>
      <c r="K131" s="31">
        <f t="shared" si="18"/>
        <v>10374</v>
      </c>
      <c r="L131" s="32">
        <f t="shared" si="19"/>
        <v>2.2072340425531913</v>
      </c>
      <c r="M131" s="31">
        <f t="shared" si="20"/>
        <v>10773</v>
      </c>
      <c r="N131" s="32">
        <f t="shared" si="21"/>
        <v>2.292127659574468</v>
      </c>
      <c r="O131" s="31">
        <f t="shared" si="22"/>
        <v>11172.000000000002</v>
      </c>
      <c r="P131" s="32">
        <f t="shared" si="23"/>
        <v>2.377021276595745</v>
      </c>
      <c r="Q131" s="15">
        <f t="shared" si="24"/>
        <v>11571</v>
      </c>
      <c r="R131" s="14">
        <f t="shared" si="25"/>
        <v>2.4619148936170214</v>
      </c>
      <c r="S131" s="13">
        <f t="shared" si="26"/>
        <v>9400</v>
      </c>
      <c r="T131" s="13">
        <f t="shared" si="30"/>
        <v>9400</v>
      </c>
      <c r="U131" s="13">
        <f t="shared" si="29"/>
        <v>9400</v>
      </c>
      <c r="V131" s="20">
        <f t="shared" si="28"/>
        <v>2</v>
      </c>
    </row>
    <row r="132" spans="1:22" ht="15">
      <c r="A132" s="1">
        <v>122</v>
      </c>
      <c r="B132" s="2" t="s">
        <v>233</v>
      </c>
      <c r="C132" s="2" t="s">
        <v>3</v>
      </c>
      <c r="D132" s="2"/>
      <c r="E132" s="3">
        <v>5400</v>
      </c>
      <c r="F132" s="13">
        <v>38000</v>
      </c>
      <c r="G132" s="13">
        <f>VLOOKUP(B132,'[1]Quan Tan Phú'!$B$7:$E$232,4,0)/1000</f>
        <v>35000</v>
      </c>
      <c r="H132" s="18">
        <f t="shared" si="15"/>
        <v>0.14210526315789473</v>
      </c>
      <c r="I132" s="31">
        <f t="shared" si="16"/>
        <v>9500</v>
      </c>
      <c r="J132" s="32">
        <f t="shared" si="17"/>
        <v>1.7592592592592593</v>
      </c>
      <c r="K132" s="31">
        <f t="shared" si="18"/>
        <v>9880</v>
      </c>
      <c r="L132" s="32">
        <f t="shared" si="19"/>
        <v>1.8296296296296297</v>
      </c>
      <c r="M132" s="31">
        <f t="shared" si="20"/>
        <v>10260</v>
      </c>
      <c r="N132" s="32">
        <f t="shared" si="21"/>
        <v>1.9</v>
      </c>
      <c r="O132" s="31">
        <f t="shared" si="22"/>
        <v>10640.000000000002</v>
      </c>
      <c r="P132" s="32">
        <f t="shared" si="23"/>
        <v>1.9703703703703708</v>
      </c>
      <c r="Q132" s="15">
        <f t="shared" si="24"/>
        <v>11020</v>
      </c>
      <c r="R132" s="14">
        <f t="shared" si="25"/>
        <v>2.0407407407407407</v>
      </c>
      <c r="S132" s="13">
        <f t="shared" si="26"/>
        <v>10800</v>
      </c>
      <c r="T132" s="13">
        <f t="shared" si="30"/>
        <v>10800</v>
      </c>
      <c r="U132" s="13">
        <f t="shared" si="29"/>
        <v>10800</v>
      </c>
      <c r="V132" s="20">
        <f t="shared" si="28"/>
        <v>2</v>
      </c>
    </row>
    <row r="133" spans="1:22" ht="15">
      <c r="A133" s="1">
        <v>123</v>
      </c>
      <c r="B133" s="2" t="s">
        <v>234</v>
      </c>
      <c r="C133" s="2" t="s">
        <v>3</v>
      </c>
      <c r="D133" s="2"/>
      <c r="E133" s="3">
        <v>5000</v>
      </c>
      <c r="F133" s="13">
        <v>35000</v>
      </c>
      <c r="G133" s="13">
        <f>VLOOKUP(B133,'[1]Quan Tan Phú'!$B$7:$E$232,4,0)/1000</f>
        <v>35000</v>
      </c>
      <c r="H133" s="18">
        <f t="shared" si="15"/>
        <v>0.14285714285714285</v>
      </c>
      <c r="I133" s="31">
        <f t="shared" si="16"/>
        <v>8750</v>
      </c>
      <c r="J133" s="32">
        <f t="shared" si="17"/>
        <v>1.75</v>
      </c>
      <c r="K133" s="31">
        <f t="shared" si="18"/>
        <v>9100</v>
      </c>
      <c r="L133" s="32">
        <f t="shared" si="19"/>
        <v>1.82</v>
      </c>
      <c r="M133" s="31">
        <f t="shared" si="20"/>
        <v>9450</v>
      </c>
      <c r="N133" s="32">
        <f t="shared" si="21"/>
        <v>1.89</v>
      </c>
      <c r="O133" s="31">
        <f t="shared" si="22"/>
        <v>9800.000000000002</v>
      </c>
      <c r="P133" s="32">
        <f t="shared" si="23"/>
        <v>1.9600000000000004</v>
      </c>
      <c r="Q133" s="15">
        <f t="shared" si="24"/>
        <v>10150</v>
      </c>
      <c r="R133" s="14">
        <f t="shared" si="25"/>
        <v>2.03</v>
      </c>
      <c r="S133" s="13">
        <f t="shared" si="26"/>
        <v>10000</v>
      </c>
      <c r="T133" s="13">
        <f t="shared" si="30"/>
        <v>10000</v>
      </c>
      <c r="U133" s="13">
        <f t="shared" si="29"/>
        <v>10000</v>
      </c>
      <c r="V133" s="20">
        <f t="shared" si="28"/>
        <v>2</v>
      </c>
    </row>
    <row r="134" spans="1:22" ht="15">
      <c r="A134" s="1">
        <v>124</v>
      </c>
      <c r="B134" s="2" t="s">
        <v>41</v>
      </c>
      <c r="C134" s="2" t="s">
        <v>3</v>
      </c>
      <c r="D134" s="2"/>
      <c r="E134" s="3">
        <v>4100</v>
      </c>
      <c r="F134" s="13">
        <v>31842.935</v>
      </c>
      <c r="G134" s="13">
        <f>VLOOKUP(B134,'[1]Quan Tan Phú'!$B$7:$E$232,4,0)/1000</f>
        <v>35000</v>
      </c>
      <c r="H134" s="18">
        <f t="shared" si="15"/>
        <v>0.1287569754484001</v>
      </c>
      <c r="I134" s="31">
        <f aca="true" t="shared" si="31" ref="I134:I197">+F134*0.25</f>
        <v>7960.73375</v>
      </c>
      <c r="J134" s="32">
        <f t="shared" si="17"/>
        <v>1.9416423780487806</v>
      </c>
      <c r="K134" s="31">
        <f aca="true" t="shared" si="32" ref="K134:K197">+F134*0.26</f>
        <v>8279.1631</v>
      </c>
      <c r="L134" s="32">
        <f t="shared" si="19"/>
        <v>2.019308073170732</v>
      </c>
      <c r="M134" s="31">
        <f aca="true" t="shared" si="33" ref="M134:M197">+F134*0.27</f>
        <v>8597.59245</v>
      </c>
      <c r="N134" s="32">
        <f t="shared" si="21"/>
        <v>2.096973768292683</v>
      </c>
      <c r="O134" s="31">
        <f aca="true" t="shared" si="34" ref="O134:O197">+F134*0.28</f>
        <v>8916.0218</v>
      </c>
      <c r="P134" s="32">
        <f t="shared" si="23"/>
        <v>2.174639463414634</v>
      </c>
      <c r="Q134" s="15">
        <f aca="true" t="shared" si="35" ref="Q134:Q197">+F134*0.29</f>
        <v>9234.451149999999</v>
      </c>
      <c r="R134" s="14">
        <f t="shared" si="25"/>
        <v>2.252305158536585</v>
      </c>
      <c r="S134" s="13">
        <f t="shared" si="26"/>
        <v>8200</v>
      </c>
      <c r="T134" s="13">
        <f t="shared" si="30"/>
        <v>8200</v>
      </c>
      <c r="U134" s="13">
        <f t="shared" si="29"/>
        <v>8200</v>
      </c>
      <c r="V134" s="20">
        <f t="shared" si="28"/>
        <v>2</v>
      </c>
    </row>
    <row r="135" spans="1:22" s="17" customFormat="1" ht="15">
      <c r="A135" s="1">
        <v>125</v>
      </c>
      <c r="B135" s="11" t="s">
        <v>235</v>
      </c>
      <c r="C135" s="12" t="s">
        <v>13</v>
      </c>
      <c r="D135" s="12" t="s">
        <v>7</v>
      </c>
      <c r="E135" s="7">
        <v>3300</v>
      </c>
      <c r="F135" s="15">
        <v>36000</v>
      </c>
      <c r="G135" s="15"/>
      <c r="H135" s="16">
        <f aca="true" t="shared" si="36" ref="H135:H198">+E135/F135</f>
        <v>0.09166666666666666</v>
      </c>
      <c r="I135" s="31">
        <f t="shared" si="31"/>
        <v>9000</v>
      </c>
      <c r="J135" s="32">
        <f aca="true" t="shared" si="37" ref="J135:J198">+I135/E135</f>
        <v>2.727272727272727</v>
      </c>
      <c r="K135" s="31">
        <f t="shared" si="32"/>
        <v>9360</v>
      </c>
      <c r="L135" s="32">
        <f aca="true" t="shared" si="38" ref="L135:L198">+K135/E135</f>
        <v>2.8363636363636364</v>
      </c>
      <c r="M135" s="31">
        <f t="shared" si="33"/>
        <v>9720</v>
      </c>
      <c r="N135" s="32">
        <f aca="true" t="shared" si="39" ref="N135:N198">+M135/E135</f>
        <v>2.9454545454545453</v>
      </c>
      <c r="O135" s="31">
        <f t="shared" si="34"/>
        <v>10080.000000000002</v>
      </c>
      <c r="P135" s="32">
        <f aca="true" t="shared" si="40" ref="P135:P198">+O135/E135</f>
        <v>3.054545454545455</v>
      </c>
      <c r="Q135" s="15">
        <f t="shared" si="35"/>
        <v>10440</v>
      </c>
      <c r="R135" s="14">
        <f aca="true" t="shared" si="41" ref="R135:R198">+Q135/E135</f>
        <v>3.1636363636363636</v>
      </c>
      <c r="S135" s="13">
        <f aca="true" t="shared" si="42" ref="S135:S198">+E135*2</f>
        <v>6600</v>
      </c>
      <c r="T135" s="13">
        <f t="shared" si="30"/>
        <v>6600</v>
      </c>
      <c r="U135" s="13">
        <f t="shared" si="29"/>
        <v>6600</v>
      </c>
      <c r="V135" s="20">
        <f aca="true" t="shared" si="43" ref="V135:V198">+U135/E135</f>
        <v>2</v>
      </c>
    </row>
    <row r="136" spans="1:22" ht="15">
      <c r="A136" s="1">
        <v>126</v>
      </c>
      <c r="B136" s="2" t="s">
        <v>239</v>
      </c>
      <c r="C136" s="2" t="s">
        <v>3</v>
      </c>
      <c r="D136" s="2"/>
      <c r="E136" s="3">
        <v>5000</v>
      </c>
      <c r="F136" s="13">
        <v>40000</v>
      </c>
      <c r="G136" s="13">
        <f>VLOOKUP(B136,'[1]Quan Tan Phú'!$B$7:$E$232,4,0)/1000</f>
        <v>35000</v>
      </c>
      <c r="H136" s="18">
        <f t="shared" si="36"/>
        <v>0.125</v>
      </c>
      <c r="I136" s="31">
        <f t="shared" si="31"/>
        <v>10000</v>
      </c>
      <c r="J136" s="32">
        <f t="shared" si="37"/>
        <v>2</v>
      </c>
      <c r="K136" s="31">
        <f t="shared" si="32"/>
        <v>10400</v>
      </c>
      <c r="L136" s="32">
        <f t="shared" si="38"/>
        <v>2.08</v>
      </c>
      <c r="M136" s="31">
        <f t="shared" si="33"/>
        <v>10800</v>
      </c>
      <c r="N136" s="32">
        <f t="shared" si="39"/>
        <v>2.16</v>
      </c>
      <c r="O136" s="31">
        <f t="shared" si="34"/>
        <v>11200.000000000002</v>
      </c>
      <c r="P136" s="32">
        <f t="shared" si="40"/>
        <v>2.24</v>
      </c>
      <c r="Q136" s="15">
        <f t="shared" si="35"/>
        <v>11600</v>
      </c>
      <c r="R136" s="14">
        <f t="shared" si="41"/>
        <v>2.32</v>
      </c>
      <c r="S136" s="13">
        <f t="shared" si="42"/>
        <v>10000</v>
      </c>
      <c r="T136" s="13">
        <f t="shared" si="30"/>
        <v>10000</v>
      </c>
      <c r="U136" s="13">
        <f aca="true" t="shared" si="44" ref="U136:U199">+ROUND(T136,-2)</f>
        <v>10000</v>
      </c>
      <c r="V136" s="20">
        <f t="shared" si="43"/>
        <v>2</v>
      </c>
    </row>
    <row r="137" spans="1:22" ht="15">
      <c r="A137" s="1">
        <v>127</v>
      </c>
      <c r="B137" s="2" t="s">
        <v>240</v>
      </c>
      <c r="C137" s="2" t="s">
        <v>3</v>
      </c>
      <c r="D137" s="2"/>
      <c r="E137" s="3">
        <v>4700</v>
      </c>
      <c r="F137" s="13">
        <v>31062.935</v>
      </c>
      <c r="G137" s="13">
        <f>VLOOKUP(B137,'[1]Quan Tan Phú'!$B$7:$E$232,4,0)/1000</f>
        <v>35000</v>
      </c>
      <c r="H137" s="18">
        <f t="shared" si="36"/>
        <v>0.15130572819342408</v>
      </c>
      <c r="I137" s="31">
        <f t="shared" si="31"/>
        <v>7765.73375</v>
      </c>
      <c r="J137" s="32">
        <f t="shared" si="37"/>
        <v>1.6522837765957448</v>
      </c>
      <c r="K137" s="31">
        <f t="shared" si="32"/>
        <v>8076.3631000000005</v>
      </c>
      <c r="L137" s="32">
        <f t="shared" si="38"/>
        <v>1.7183751276595747</v>
      </c>
      <c r="M137" s="31">
        <f t="shared" si="33"/>
        <v>8386.992450000002</v>
      </c>
      <c r="N137" s="32">
        <f t="shared" si="39"/>
        <v>1.7844664787234046</v>
      </c>
      <c r="O137" s="31">
        <f t="shared" si="34"/>
        <v>8697.6218</v>
      </c>
      <c r="P137" s="32">
        <f t="shared" si="40"/>
        <v>1.8505578297872343</v>
      </c>
      <c r="Q137" s="15">
        <f t="shared" si="35"/>
        <v>9008.25115</v>
      </c>
      <c r="R137" s="14">
        <f t="shared" si="41"/>
        <v>1.916649180851064</v>
      </c>
      <c r="S137" s="13">
        <f t="shared" si="42"/>
        <v>9400</v>
      </c>
      <c r="T137" s="13">
        <f t="shared" si="30"/>
        <v>9008.25115</v>
      </c>
      <c r="U137" s="13">
        <f t="shared" si="44"/>
        <v>9000</v>
      </c>
      <c r="V137" s="20">
        <f t="shared" si="43"/>
        <v>1.9148936170212767</v>
      </c>
    </row>
    <row r="138" spans="1:22" ht="15">
      <c r="A138" s="1">
        <v>128</v>
      </c>
      <c r="B138" s="2" t="s">
        <v>39</v>
      </c>
      <c r="C138" s="2" t="s">
        <v>3</v>
      </c>
      <c r="D138" s="2"/>
      <c r="E138" s="3">
        <v>5000</v>
      </c>
      <c r="F138" s="13">
        <v>31420.714</v>
      </c>
      <c r="G138" s="13">
        <f>VLOOKUP(B138,'[1]Quan Tan Phú'!$B$7:$E$232,4,0)/1000</f>
        <v>35000</v>
      </c>
      <c r="H138" s="18">
        <f t="shared" si="36"/>
        <v>0.15913069321085446</v>
      </c>
      <c r="I138" s="31">
        <f t="shared" si="31"/>
        <v>7855.1785</v>
      </c>
      <c r="J138" s="32">
        <f t="shared" si="37"/>
        <v>1.5710357</v>
      </c>
      <c r="K138" s="31">
        <f t="shared" si="32"/>
        <v>8169.38564</v>
      </c>
      <c r="L138" s="32">
        <f t="shared" si="38"/>
        <v>1.6338771280000002</v>
      </c>
      <c r="M138" s="31">
        <f t="shared" si="33"/>
        <v>8483.59278</v>
      </c>
      <c r="N138" s="32">
        <f t="shared" si="39"/>
        <v>1.6967185560000002</v>
      </c>
      <c r="O138" s="31">
        <f t="shared" si="34"/>
        <v>8797.799920000001</v>
      </c>
      <c r="P138" s="32">
        <f t="shared" si="40"/>
        <v>1.7595599840000002</v>
      </c>
      <c r="Q138" s="15">
        <f t="shared" si="35"/>
        <v>9112.00706</v>
      </c>
      <c r="R138" s="14">
        <f t="shared" si="41"/>
        <v>1.822401412</v>
      </c>
      <c r="S138" s="13">
        <f t="shared" si="42"/>
        <v>10000</v>
      </c>
      <c r="T138" s="13">
        <f t="shared" si="30"/>
        <v>9112.00706</v>
      </c>
      <c r="U138" s="13">
        <f t="shared" si="44"/>
        <v>9100</v>
      </c>
      <c r="V138" s="20">
        <f t="shared" si="43"/>
        <v>1.82</v>
      </c>
    </row>
    <row r="139" spans="1:22" ht="15">
      <c r="A139" s="1">
        <v>129</v>
      </c>
      <c r="B139" s="2" t="s">
        <v>241</v>
      </c>
      <c r="C139" s="2" t="s">
        <v>3</v>
      </c>
      <c r="D139" s="2"/>
      <c r="E139" s="3">
        <v>5200</v>
      </c>
      <c r="F139" s="13">
        <v>32810.964</v>
      </c>
      <c r="G139" s="13">
        <f>VLOOKUP(B139,'[1]Quan Tan Phú'!$B$7:$E$232,4,0)/1000</f>
        <v>32000</v>
      </c>
      <c r="H139" s="18">
        <f t="shared" si="36"/>
        <v>0.1584836093203479</v>
      </c>
      <c r="I139" s="31">
        <f t="shared" si="31"/>
        <v>8202.741</v>
      </c>
      <c r="J139" s="32">
        <f t="shared" si="37"/>
        <v>1.5774501923076922</v>
      </c>
      <c r="K139" s="31">
        <f t="shared" si="32"/>
        <v>8530.85064</v>
      </c>
      <c r="L139" s="32">
        <f t="shared" si="38"/>
        <v>1.6405482</v>
      </c>
      <c r="M139" s="31">
        <f t="shared" si="33"/>
        <v>8858.960280000001</v>
      </c>
      <c r="N139" s="32">
        <f t="shared" si="39"/>
        <v>1.703646207692308</v>
      </c>
      <c r="O139" s="31">
        <f t="shared" si="34"/>
        <v>9187.069920000002</v>
      </c>
      <c r="P139" s="32">
        <f t="shared" si="40"/>
        <v>1.7667442153846158</v>
      </c>
      <c r="Q139" s="15">
        <f t="shared" si="35"/>
        <v>9515.179559999999</v>
      </c>
      <c r="R139" s="14">
        <f t="shared" si="41"/>
        <v>1.829842223076923</v>
      </c>
      <c r="S139" s="13">
        <f t="shared" si="42"/>
        <v>10400</v>
      </c>
      <c r="T139" s="13">
        <f t="shared" si="30"/>
        <v>9515.179559999999</v>
      </c>
      <c r="U139" s="13">
        <f t="shared" si="44"/>
        <v>9500</v>
      </c>
      <c r="V139" s="20">
        <f t="shared" si="43"/>
        <v>1.8269230769230769</v>
      </c>
    </row>
    <row r="140" spans="1:22" s="17" customFormat="1" ht="15">
      <c r="A140" s="1">
        <v>130</v>
      </c>
      <c r="B140" s="11" t="s">
        <v>236</v>
      </c>
      <c r="C140" s="12" t="s">
        <v>56</v>
      </c>
      <c r="D140" s="12" t="s">
        <v>126</v>
      </c>
      <c r="E140" s="7">
        <v>3900</v>
      </c>
      <c r="F140" s="15">
        <v>30000</v>
      </c>
      <c r="G140" s="15"/>
      <c r="H140" s="16">
        <f t="shared" si="36"/>
        <v>0.13</v>
      </c>
      <c r="I140" s="31">
        <f t="shared" si="31"/>
        <v>7500</v>
      </c>
      <c r="J140" s="32">
        <f t="shared" si="37"/>
        <v>1.9230769230769231</v>
      </c>
      <c r="K140" s="31">
        <f t="shared" si="32"/>
        <v>7800</v>
      </c>
      <c r="L140" s="32">
        <f t="shared" si="38"/>
        <v>2</v>
      </c>
      <c r="M140" s="31">
        <f t="shared" si="33"/>
        <v>8100.000000000001</v>
      </c>
      <c r="N140" s="32">
        <f t="shared" si="39"/>
        <v>2.076923076923077</v>
      </c>
      <c r="O140" s="31">
        <f t="shared" si="34"/>
        <v>8400</v>
      </c>
      <c r="P140" s="32">
        <f t="shared" si="40"/>
        <v>2.1538461538461537</v>
      </c>
      <c r="Q140" s="15">
        <f t="shared" si="35"/>
        <v>8700</v>
      </c>
      <c r="R140" s="14">
        <f t="shared" si="41"/>
        <v>2.230769230769231</v>
      </c>
      <c r="S140" s="13">
        <f t="shared" si="42"/>
        <v>7800</v>
      </c>
      <c r="T140" s="13">
        <f t="shared" si="30"/>
        <v>7800</v>
      </c>
      <c r="U140" s="13">
        <f t="shared" si="44"/>
        <v>7800</v>
      </c>
      <c r="V140" s="20">
        <f t="shared" si="43"/>
        <v>2</v>
      </c>
    </row>
    <row r="141" spans="1:22" s="17" customFormat="1" ht="30">
      <c r="A141" s="1">
        <v>131</v>
      </c>
      <c r="B141" s="11" t="s">
        <v>237</v>
      </c>
      <c r="C141" s="12" t="s">
        <v>238</v>
      </c>
      <c r="D141" s="12" t="s">
        <v>253</v>
      </c>
      <c r="E141" s="7">
        <v>3700</v>
      </c>
      <c r="F141" s="15">
        <v>35000</v>
      </c>
      <c r="G141" s="15"/>
      <c r="H141" s="16">
        <f t="shared" si="36"/>
        <v>0.10571428571428572</v>
      </c>
      <c r="I141" s="31">
        <f t="shared" si="31"/>
        <v>8750</v>
      </c>
      <c r="J141" s="32">
        <f t="shared" si="37"/>
        <v>2.364864864864865</v>
      </c>
      <c r="K141" s="31">
        <f t="shared" si="32"/>
        <v>9100</v>
      </c>
      <c r="L141" s="32">
        <f t="shared" si="38"/>
        <v>2.4594594594594597</v>
      </c>
      <c r="M141" s="31">
        <f t="shared" si="33"/>
        <v>9450</v>
      </c>
      <c r="N141" s="32">
        <f t="shared" si="39"/>
        <v>2.554054054054054</v>
      </c>
      <c r="O141" s="31">
        <f t="shared" si="34"/>
        <v>9800.000000000002</v>
      </c>
      <c r="P141" s="32">
        <f t="shared" si="40"/>
        <v>2.648648648648649</v>
      </c>
      <c r="Q141" s="15">
        <f t="shared" si="35"/>
        <v>10150</v>
      </c>
      <c r="R141" s="14">
        <f t="shared" si="41"/>
        <v>2.7432432432432434</v>
      </c>
      <c r="S141" s="13">
        <f t="shared" si="42"/>
        <v>7400</v>
      </c>
      <c r="T141" s="13">
        <f t="shared" si="30"/>
        <v>7400</v>
      </c>
      <c r="U141" s="13">
        <f t="shared" si="44"/>
        <v>7400</v>
      </c>
      <c r="V141" s="20">
        <f t="shared" si="43"/>
        <v>2</v>
      </c>
    </row>
    <row r="142" spans="1:22" ht="15">
      <c r="A142" s="1">
        <v>132</v>
      </c>
      <c r="B142" s="2" t="s">
        <v>242</v>
      </c>
      <c r="C142" s="2" t="s">
        <v>3</v>
      </c>
      <c r="D142" s="2"/>
      <c r="E142" s="3">
        <v>5000</v>
      </c>
      <c r="F142" s="13">
        <v>35278.083</v>
      </c>
      <c r="G142" s="13">
        <f>VLOOKUP(B142,'[1]Quan Tan Phú'!$B$7:$E$232,4,0)/1000</f>
        <v>35000</v>
      </c>
      <c r="H142" s="18">
        <f t="shared" si="36"/>
        <v>0.14173105721192392</v>
      </c>
      <c r="I142" s="31">
        <f t="shared" si="31"/>
        <v>8819.52075</v>
      </c>
      <c r="J142" s="32">
        <f t="shared" si="37"/>
        <v>1.76390415</v>
      </c>
      <c r="K142" s="31">
        <f t="shared" si="32"/>
        <v>9172.30158</v>
      </c>
      <c r="L142" s="32">
        <f t="shared" si="38"/>
        <v>1.834460316</v>
      </c>
      <c r="M142" s="31">
        <f t="shared" si="33"/>
        <v>9525.08241</v>
      </c>
      <c r="N142" s="32">
        <f t="shared" si="39"/>
        <v>1.9050164820000002</v>
      </c>
      <c r="O142" s="31">
        <f t="shared" si="34"/>
        <v>9877.86324</v>
      </c>
      <c r="P142" s="32">
        <f t="shared" si="40"/>
        <v>1.9755726480000002</v>
      </c>
      <c r="Q142" s="15">
        <f t="shared" si="35"/>
        <v>10230.644069999998</v>
      </c>
      <c r="R142" s="14">
        <f t="shared" si="41"/>
        <v>2.046128814</v>
      </c>
      <c r="S142" s="13">
        <f t="shared" si="42"/>
        <v>10000</v>
      </c>
      <c r="T142" s="13">
        <f t="shared" si="30"/>
        <v>10000</v>
      </c>
      <c r="U142" s="13">
        <f t="shared" si="44"/>
        <v>10000</v>
      </c>
      <c r="V142" s="20">
        <f t="shared" si="43"/>
        <v>2</v>
      </c>
    </row>
    <row r="143" spans="1:22" ht="15">
      <c r="A143" s="1">
        <v>133</v>
      </c>
      <c r="B143" s="2" t="s">
        <v>212</v>
      </c>
      <c r="C143" s="2" t="s">
        <v>3</v>
      </c>
      <c r="D143" s="2"/>
      <c r="E143" s="3">
        <v>6000</v>
      </c>
      <c r="F143" s="13">
        <v>65000</v>
      </c>
      <c r="G143" s="13">
        <f>VLOOKUP(B143,'[1]Quan Tan Phú'!$B$7:$E$232,4,0)/1000</f>
        <v>45000</v>
      </c>
      <c r="H143" s="18">
        <f t="shared" si="36"/>
        <v>0.09230769230769231</v>
      </c>
      <c r="I143" s="31">
        <f t="shared" si="31"/>
        <v>16250</v>
      </c>
      <c r="J143" s="32">
        <f t="shared" si="37"/>
        <v>2.7083333333333335</v>
      </c>
      <c r="K143" s="31">
        <f t="shared" si="32"/>
        <v>16900</v>
      </c>
      <c r="L143" s="32">
        <f t="shared" si="38"/>
        <v>2.816666666666667</v>
      </c>
      <c r="M143" s="31">
        <f t="shared" si="33"/>
        <v>17550</v>
      </c>
      <c r="N143" s="32">
        <f t="shared" si="39"/>
        <v>2.925</v>
      </c>
      <c r="O143" s="31">
        <f t="shared" si="34"/>
        <v>18200</v>
      </c>
      <c r="P143" s="32">
        <f t="shared" si="40"/>
        <v>3.033333333333333</v>
      </c>
      <c r="Q143" s="15">
        <f t="shared" si="35"/>
        <v>18850</v>
      </c>
      <c r="R143" s="14">
        <f t="shared" si="41"/>
        <v>3.1416666666666666</v>
      </c>
      <c r="S143" s="13">
        <f t="shared" si="42"/>
        <v>12000</v>
      </c>
      <c r="T143" s="13">
        <f t="shared" si="30"/>
        <v>12000</v>
      </c>
      <c r="U143" s="13">
        <f t="shared" si="44"/>
        <v>12000</v>
      </c>
      <c r="V143" s="20">
        <f t="shared" si="43"/>
        <v>2</v>
      </c>
    </row>
    <row r="144" spans="1:22" ht="15">
      <c r="A144" s="1">
        <v>134</v>
      </c>
      <c r="B144" s="2" t="s">
        <v>21</v>
      </c>
      <c r="C144" s="2" t="s">
        <v>3</v>
      </c>
      <c r="D144" s="2"/>
      <c r="E144" s="3">
        <v>5000</v>
      </c>
      <c r="F144" s="13">
        <v>47418.698</v>
      </c>
      <c r="G144" s="13">
        <f>VLOOKUP(B144,'[1]Quan Tan Phú'!$B$7:$E$232,4,0)/1000</f>
        <v>45000</v>
      </c>
      <c r="H144" s="18">
        <f t="shared" si="36"/>
        <v>0.10544363744445283</v>
      </c>
      <c r="I144" s="31">
        <f t="shared" si="31"/>
        <v>11854.6745</v>
      </c>
      <c r="J144" s="32">
        <f t="shared" si="37"/>
        <v>2.3709349</v>
      </c>
      <c r="K144" s="31">
        <f t="shared" si="32"/>
        <v>12328.86148</v>
      </c>
      <c r="L144" s="32">
        <f t="shared" si="38"/>
        <v>2.465772296</v>
      </c>
      <c r="M144" s="31">
        <f t="shared" si="33"/>
        <v>12803.04846</v>
      </c>
      <c r="N144" s="32">
        <f t="shared" si="39"/>
        <v>2.560609692</v>
      </c>
      <c r="O144" s="31">
        <f t="shared" si="34"/>
        <v>13277.23544</v>
      </c>
      <c r="P144" s="32">
        <f t="shared" si="40"/>
        <v>2.6554470880000003</v>
      </c>
      <c r="Q144" s="15">
        <f t="shared" si="35"/>
        <v>13751.422419999999</v>
      </c>
      <c r="R144" s="14">
        <f t="shared" si="41"/>
        <v>2.750284484</v>
      </c>
      <c r="S144" s="13">
        <f t="shared" si="42"/>
        <v>10000</v>
      </c>
      <c r="T144" s="13">
        <f t="shared" si="30"/>
        <v>10000</v>
      </c>
      <c r="U144" s="13">
        <f t="shared" si="44"/>
        <v>10000</v>
      </c>
      <c r="V144" s="20">
        <f t="shared" si="43"/>
        <v>2</v>
      </c>
    </row>
    <row r="145" spans="1:22" ht="15">
      <c r="A145" s="1">
        <v>135</v>
      </c>
      <c r="B145" s="2" t="s">
        <v>49</v>
      </c>
      <c r="C145" s="2" t="s">
        <v>3</v>
      </c>
      <c r="D145" s="2"/>
      <c r="E145" s="3">
        <v>5000</v>
      </c>
      <c r="F145" s="13">
        <v>51642.805</v>
      </c>
      <c r="G145" s="13">
        <f>VLOOKUP(B145,'[1]Quan Tan Phú'!$B$7:$E$232,4,0)/1000</f>
        <v>35000</v>
      </c>
      <c r="H145" s="18">
        <f t="shared" si="36"/>
        <v>0.09681890826805399</v>
      </c>
      <c r="I145" s="31">
        <f t="shared" si="31"/>
        <v>12910.70125</v>
      </c>
      <c r="J145" s="32">
        <f t="shared" si="37"/>
        <v>2.58214025</v>
      </c>
      <c r="K145" s="31">
        <f t="shared" si="32"/>
        <v>13427.1293</v>
      </c>
      <c r="L145" s="32">
        <f t="shared" si="38"/>
        <v>2.68542586</v>
      </c>
      <c r="M145" s="31">
        <f t="shared" si="33"/>
        <v>13943.557350000001</v>
      </c>
      <c r="N145" s="32">
        <f t="shared" si="39"/>
        <v>2.78871147</v>
      </c>
      <c r="O145" s="31">
        <f t="shared" si="34"/>
        <v>14459.985400000001</v>
      </c>
      <c r="P145" s="32">
        <f t="shared" si="40"/>
        <v>2.8919970800000003</v>
      </c>
      <c r="Q145" s="15">
        <f t="shared" si="35"/>
        <v>14976.413449999998</v>
      </c>
      <c r="R145" s="14">
        <f t="shared" si="41"/>
        <v>2.99528269</v>
      </c>
      <c r="S145" s="13">
        <f t="shared" si="42"/>
        <v>10000</v>
      </c>
      <c r="T145" s="13">
        <f t="shared" si="30"/>
        <v>10000</v>
      </c>
      <c r="U145" s="13">
        <f t="shared" si="44"/>
        <v>10000</v>
      </c>
      <c r="V145" s="20">
        <f t="shared" si="43"/>
        <v>2</v>
      </c>
    </row>
    <row r="146" spans="1:22" ht="15">
      <c r="A146" s="1">
        <v>136</v>
      </c>
      <c r="B146" s="2" t="s">
        <v>70</v>
      </c>
      <c r="C146" s="2" t="s">
        <v>3</v>
      </c>
      <c r="D146" s="2"/>
      <c r="E146" s="3">
        <v>4700</v>
      </c>
      <c r="F146" s="13">
        <v>29330.886</v>
      </c>
      <c r="G146" s="13">
        <f>VLOOKUP(B146,'[1]Quan Tan Phú'!$B$7:$E$232,4,0)/1000</f>
        <v>35000</v>
      </c>
      <c r="H146" s="18">
        <f t="shared" si="36"/>
        <v>0.16024064189537268</v>
      </c>
      <c r="I146" s="31">
        <f t="shared" si="31"/>
        <v>7332.7215</v>
      </c>
      <c r="J146" s="32">
        <f t="shared" si="37"/>
        <v>1.5601535106382978</v>
      </c>
      <c r="K146" s="31">
        <f t="shared" si="32"/>
        <v>7626.03036</v>
      </c>
      <c r="L146" s="32">
        <f t="shared" si="38"/>
        <v>1.6225596510638298</v>
      </c>
      <c r="M146" s="31">
        <f t="shared" si="33"/>
        <v>7919.33922</v>
      </c>
      <c r="N146" s="32">
        <f t="shared" si="39"/>
        <v>1.6849657914893617</v>
      </c>
      <c r="O146" s="31">
        <f t="shared" si="34"/>
        <v>8212.64808</v>
      </c>
      <c r="P146" s="32">
        <f t="shared" si="40"/>
        <v>1.7473719319148937</v>
      </c>
      <c r="Q146" s="15">
        <f t="shared" si="35"/>
        <v>8505.956939999998</v>
      </c>
      <c r="R146" s="14">
        <f t="shared" si="41"/>
        <v>1.809778072340425</v>
      </c>
      <c r="S146" s="13">
        <f t="shared" si="42"/>
        <v>9400</v>
      </c>
      <c r="T146" s="13">
        <f t="shared" si="30"/>
        <v>8505.956939999998</v>
      </c>
      <c r="U146" s="13">
        <f t="shared" si="44"/>
        <v>8500</v>
      </c>
      <c r="V146" s="20">
        <f t="shared" si="43"/>
        <v>1.8085106382978724</v>
      </c>
    </row>
    <row r="147" spans="1:22" ht="30">
      <c r="A147" s="1">
        <v>137</v>
      </c>
      <c r="B147" s="2" t="s">
        <v>46</v>
      </c>
      <c r="C147" s="2" t="s">
        <v>3</v>
      </c>
      <c r="D147" s="2"/>
      <c r="E147" s="3">
        <v>5400</v>
      </c>
      <c r="F147" s="13">
        <v>37325.824</v>
      </c>
      <c r="G147" s="13">
        <f>VLOOKUP(B147,'[1]Quan Tan Phú'!$B$7:$E$232,4,0)/1000</f>
        <v>35000</v>
      </c>
      <c r="H147" s="18">
        <f t="shared" si="36"/>
        <v>0.14467195687361115</v>
      </c>
      <c r="I147" s="31">
        <f t="shared" si="31"/>
        <v>9331.456</v>
      </c>
      <c r="J147" s="32">
        <f t="shared" si="37"/>
        <v>1.7280474074074075</v>
      </c>
      <c r="K147" s="31">
        <f t="shared" si="32"/>
        <v>9704.714240000001</v>
      </c>
      <c r="L147" s="32">
        <f t="shared" si="38"/>
        <v>1.797169303703704</v>
      </c>
      <c r="M147" s="31">
        <f t="shared" si="33"/>
        <v>10077.97248</v>
      </c>
      <c r="N147" s="32">
        <f t="shared" si="39"/>
        <v>1.8662912</v>
      </c>
      <c r="O147" s="31">
        <f t="shared" si="34"/>
        <v>10451.230720000001</v>
      </c>
      <c r="P147" s="32">
        <f t="shared" si="40"/>
        <v>1.9354130962962965</v>
      </c>
      <c r="Q147" s="15">
        <f t="shared" si="35"/>
        <v>10824.488959999999</v>
      </c>
      <c r="R147" s="14">
        <f t="shared" si="41"/>
        <v>2.004534992592592</v>
      </c>
      <c r="S147" s="13">
        <f t="shared" si="42"/>
        <v>10800</v>
      </c>
      <c r="T147" s="13">
        <f t="shared" si="30"/>
        <v>10800</v>
      </c>
      <c r="U147" s="13">
        <f t="shared" si="44"/>
        <v>10800</v>
      </c>
      <c r="V147" s="20">
        <f t="shared" si="43"/>
        <v>2</v>
      </c>
    </row>
    <row r="148" spans="1:22" ht="30">
      <c r="A148" s="1">
        <v>138</v>
      </c>
      <c r="B148" s="2" t="s">
        <v>71</v>
      </c>
      <c r="C148" s="2" t="s">
        <v>3</v>
      </c>
      <c r="D148" s="2"/>
      <c r="E148" s="3">
        <v>4700</v>
      </c>
      <c r="F148" s="13">
        <v>35000</v>
      </c>
      <c r="G148" s="13">
        <f>VLOOKUP(B148,'[1]Quan Tan Phú'!$B$7:$E$232,4,0)/1000</f>
        <v>28000</v>
      </c>
      <c r="H148" s="18">
        <f t="shared" si="36"/>
        <v>0.13428571428571429</v>
      </c>
      <c r="I148" s="31">
        <f t="shared" si="31"/>
        <v>8750</v>
      </c>
      <c r="J148" s="32">
        <f t="shared" si="37"/>
        <v>1.8617021276595744</v>
      </c>
      <c r="K148" s="31">
        <f t="shared" si="32"/>
        <v>9100</v>
      </c>
      <c r="L148" s="32">
        <f t="shared" si="38"/>
        <v>1.9361702127659575</v>
      </c>
      <c r="M148" s="31">
        <f t="shared" si="33"/>
        <v>9450</v>
      </c>
      <c r="N148" s="32">
        <f t="shared" si="39"/>
        <v>2.0106382978723403</v>
      </c>
      <c r="O148" s="31">
        <f t="shared" si="34"/>
        <v>9800.000000000002</v>
      </c>
      <c r="P148" s="32">
        <f t="shared" si="40"/>
        <v>2.085106382978724</v>
      </c>
      <c r="Q148" s="15">
        <f t="shared" si="35"/>
        <v>10150</v>
      </c>
      <c r="R148" s="14">
        <f t="shared" si="41"/>
        <v>2.1595744680851063</v>
      </c>
      <c r="S148" s="13">
        <f t="shared" si="42"/>
        <v>9400</v>
      </c>
      <c r="T148" s="13">
        <f t="shared" si="30"/>
        <v>9400</v>
      </c>
      <c r="U148" s="13">
        <f t="shared" si="44"/>
        <v>9400</v>
      </c>
      <c r="V148" s="20">
        <f t="shared" si="43"/>
        <v>2</v>
      </c>
    </row>
    <row r="149" spans="1:22" ht="15">
      <c r="A149" s="1">
        <v>139</v>
      </c>
      <c r="B149" s="2" t="s">
        <v>72</v>
      </c>
      <c r="C149" s="2" t="s">
        <v>3</v>
      </c>
      <c r="D149" s="2"/>
      <c r="E149" s="3">
        <v>5400</v>
      </c>
      <c r="F149" s="13">
        <v>60000</v>
      </c>
      <c r="G149" s="13">
        <f>VLOOKUP(B149,'[1]Quan Tan Phú'!$B$7:$E$232,4,0)/1000</f>
        <v>35000</v>
      </c>
      <c r="H149" s="18">
        <f t="shared" si="36"/>
        <v>0.09</v>
      </c>
      <c r="I149" s="31">
        <f t="shared" si="31"/>
        <v>15000</v>
      </c>
      <c r="J149" s="32">
        <f t="shared" si="37"/>
        <v>2.7777777777777777</v>
      </c>
      <c r="K149" s="31">
        <f t="shared" si="32"/>
        <v>15600</v>
      </c>
      <c r="L149" s="32">
        <f t="shared" si="38"/>
        <v>2.888888888888889</v>
      </c>
      <c r="M149" s="31">
        <f t="shared" si="33"/>
        <v>16200.000000000002</v>
      </c>
      <c r="N149" s="32">
        <f t="shared" si="39"/>
        <v>3.0000000000000004</v>
      </c>
      <c r="O149" s="31">
        <f t="shared" si="34"/>
        <v>16800</v>
      </c>
      <c r="P149" s="32">
        <f t="shared" si="40"/>
        <v>3.111111111111111</v>
      </c>
      <c r="Q149" s="15">
        <f t="shared" si="35"/>
        <v>17400</v>
      </c>
      <c r="R149" s="14">
        <f t="shared" si="41"/>
        <v>3.2222222222222223</v>
      </c>
      <c r="S149" s="13">
        <f t="shared" si="42"/>
        <v>10800</v>
      </c>
      <c r="T149" s="13">
        <f t="shared" si="30"/>
        <v>10800</v>
      </c>
      <c r="U149" s="13">
        <f t="shared" si="44"/>
        <v>10800</v>
      </c>
      <c r="V149" s="20">
        <f t="shared" si="43"/>
        <v>2</v>
      </c>
    </row>
    <row r="150" spans="1:22" ht="30">
      <c r="A150" s="1">
        <v>140</v>
      </c>
      <c r="B150" s="2" t="s">
        <v>238</v>
      </c>
      <c r="C150" s="2" t="s">
        <v>3</v>
      </c>
      <c r="D150" s="2"/>
      <c r="E150" s="3">
        <v>5400</v>
      </c>
      <c r="F150" s="13">
        <v>41128.351</v>
      </c>
      <c r="G150" s="13">
        <f>VLOOKUP(B150,'[1]Quan Tan Phú'!$B$7:$E$232,4,0)/1000</f>
        <v>35000</v>
      </c>
      <c r="H150" s="18">
        <f t="shared" si="36"/>
        <v>0.13129629242854884</v>
      </c>
      <c r="I150" s="31">
        <f t="shared" si="31"/>
        <v>10282.08775</v>
      </c>
      <c r="J150" s="32">
        <f t="shared" si="37"/>
        <v>1.904090324074074</v>
      </c>
      <c r="K150" s="31">
        <f t="shared" si="32"/>
        <v>10693.371260000002</v>
      </c>
      <c r="L150" s="32">
        <f t="shared" si="38"/>
        <v>1.9802539370370373</v>
      </c>
      <c r="M150" s="31">
        <f t="shared" si="33"/>
        <v>11104.654770000001</v>
      </c>
      <c r="N150" s="32">
        <f t="shared" si="39"/>
        <v>2.0564175500000004</v>
      </c>
      <c r="O150" s="31">
        <f t="shared" si="34"/>
        <v>11515.938280000002</v>
      </c>
      <c r="P150" s="32">
        <f t="shared" si="40"/>
        <v>2.132581162962963</v>
      </c>
      <c r="Q150" s="15">
        <f t="shared" si="35"/>
        <v>11927.22179</v>
      </c>
      <c r="R150" s="14">
        <f t="shared" si="41"/>
        <v>2.208744775925926</v>
      </c>
      <c r="S150" s="13">
        <f t="shared" si="42"/>
        <v>10800</v>
      </c>
      <c r="T150" s="13">
        <f t="shared" si="30"/>
        <v>10800</v>
      </c>
      <c r="U150" s="13">
        <f t="shared" si="44"/>
        <v>10800</v>
      </c>
      <c r="V150" s="20">
        <f t="shared" si="43"/>
        <v>2</v>
      </c>
    </row>
    <row r="151" spans="1:22" s="17" customFormat="1" ht="15">
      <c r="A151" s="61">
        <v>141</v>
      </c>
      <c r="B151" s="62" t="s">
        <v>190</v>
      </c>
      <c r="C151" s="12" t="s">
        <v>129</v>
      </c>
      <c r="D151" s="12" t="s">
        <v>15</v>
      </c>
      <c r="E151" s="7">
        <v>3500</v>
      </c>
      <c r="F151" s="15">
        <v>40000</v>
      </c>
      <c r="G151" s="15"/>
      <c r="H151" s="18">
        <f t="shared" si="36"/>
        <v>0.0875</v>
      </c>
      <c r="I151" s="31">
        <f t="shared" si="31"/>
        <v>10000</v>
      </c>
      <c r="J151" s="32">
        <f t="shared" si="37"/>
        <v>2.857142857142857</v>
      </c>
      <c r="K151" s="31">
        <f t="shared" si="32"/>
        <v>10400</v>
      </c>
      <c r="L151" s="32">
        <f t="shared" si="38"/>
        <v>2.9714285714285715</v>
      </c>
      <c r="M151" s="31">
        <f t="shared" si="33"/>
        <v>10800</v>
      </c>
      <c r="N151" s="32">
        <f t="shared" si="39"/>
        <v>3.085714285714286</v>
      </c>
      <c r="O151" s="31">
        <f t="shared" si="34"/>
        <v>11200.000000000002</v>
      </c>
      <c r="P151" s="32">
        <f t="shared" si="40"/>
        <v>3.2000000000000006</v>
      </c>
      <c r="Q151" s="15">
        <f t="shared" si="35"/>
        <v>11600</v>
      </c>
      <c r="R151" s="14">
        <f t="shared" si="41"/>
        <v>3.3142857142857145</v>
      </c>
      <c r="S151" s="13">
        <f t="shared" si="42"/>
        <v>7000</v>
      </c>
      <c r="T151" s="13">
        <f t="shared" si="30"/>
        <v>7000</v>
      </c>
      <c r="U151" s="13">
        <f t="shared" si="44"/>
        <v>7000</v>
      </c>
      <c r="V151" s="20">
        <f t="shared" si="43"/>
        <v>2</v>
      </c>
    </row>
    <row r="152" spans="1:22" s="17" customFormat="1" ht="15">
      <c r="A152" s="61"/>
      <c r="B152" s="62"/>
      <c r="C152" s="12" t="s">
        <v>15</v>
      </c>
      <c r="D152" s="12" t="s">
        <v>182</v>
      </c>
      <c r="E152" s="7">
        <v>2500</v>
      </c>
      <c r="F152" s="15">
        <v>25000</v>
      </c>
      <c r="G152" s="15"/>
      <c r="H152" s="18">
        <f t="shared" si="36"/>
        <v>0.1</v>
      </c>
      <c r="I152" s="31">
        <f t="shared" si="31"/>
        <v>6250</v>
      </c>
      <c r="J152" s="32">
        <f t="shared" si="37"/>
        <v>2.5</v>
      </c>
      <c r="K152" s="31">
        <f t="shared" si="32"/>
        <v>6500</v>
      </c>
      <c r="L152" s="32">
        <f t="shared" si="38"/>
        <v>2.6</v>
      </c>
      <c r="M152" s="31">
        <f t="shared" si="33"/>
        <v>6750</v>
      </c>
      <c r="N152" s="32">
        <f t="shared" si="39"/>
        <v>2.7</v>
      </c>
      <c r="O152" s="31">
        <f t="shared" si="34"/>
        <v>7000.000000000001</v>
      </c>
      <c r="P152" s="32">
        <f t="shared" si="40"/>
        <v>2.8000000000000003</v>
      </c>
      <c r="Q152" s="15">
        <f t="shared" si="35"/>
        <v>7249.999999999999</v>
      </c>
      <c r="R152" s="14">
        <f t="shared" si="41"/>
        <v>2.8999999999999995</v>
      </c>
      <c r="S152" s="13">
        <f t="shared" si="42"/>
        <v>5000</v>
      </c>
      <c r="T152" s="13">
        <f t="shared" si="30"/>
        <v>5000</v>
      </c>
      <c r="U152" s="13">
        <f t="shared" si="44"/>
        <v>5000</v>
      </c>
      <c r="V152" s="20">
        <f t="shared" si="43"/>
        <v>2</v>
      </c>
    </row>
    <row r="153" spans="1:22" ht="15">
      <c r="A153" s="1">
        <v>142</v>
      </c>
      <c r="B153" s="2" t="s">
        <v>56</v>
      </c>
      <c r="C153" s="2" t="s">
        <v>3</v>
      </c>
      <c r="D153" s="2"/>
      <c r="E153" s="3">
        <v>7800</v>
      </c>
      <c r="F153" s="13">
        <v>74176</v>
      </c>
      <c r="G153" s="13">
        <f>VLOOKUP(B153,'[1]Quan Tan Phú'!$B$7:$E$232,4,0)/1000</f>
        <v>80000</v>
      </c>
      <c r="H153" s="18">
        <f t="shared" si="36"/>
        <v>0.10515530629853322</v>
      </c>
      <c r="I153" s="31">
        <f t="shared" si="31"/>
        <v>18544</v>
      </c>
      <c r="J153" s="32">
        <f t="shared" si="37"/>
        <v>2.3774358974358973</v>
      </c>
      <c r="K153" s="31">
        <f t="shared" si="32"/>
        <v>19285.760000000002</v>
      </c>
      <c r="L153" s="32">
        <f t="shared" si="38"/>
        <v>2.4725333333333337</v>
      </c>
      <c r="M153" s="31">
        <f t="shared" si="33"/>
        <v>20027.52</v>
      </c>
      <c r="N153" s="32">
        <f t="shared" si="39"/>
        <v>2.567630769230769</v>
      </c>
      <c r="O153" s="31">
        <f t="shared" si="34"/>
        <v>20769.280000000002</v>
      </c>
      <c r="P153" s="32">
        <f t="shared" si="40"/>
        <v>2.6627282051282055</v>
      </c>
      <c r="Q153" s="15">
        <f t="shared" si="35"/>
        <v>21511.039999999997</v>
      </c>
      <c r="R153" s="14">
        <f t="shared" si="41"/>
        <v>2.7578256410256405</v>
      </c>
      <c r="S153" s="13">
        <f t="shared" si="42"/>
        <v>15600</v>
      </c>
      <c r="T153" s="13">
        <f t="shared" si="30"/>
        <v>15600</v>
      </c>
      <c r="U153" s="13">
        <f t="shared" si="44"/>
        <v>15600</v>
      </c>
      <c r="V153" s="20">
        <f t="shared" si="43"/>
        <v>2</v>
      </c>
    </row>
    <row r="154" spans="1:22" ht="15">
      <c r="A154" s="1">
        <v>143</v>
      </c>
      <c r="B154" s="2" t="s">
        <v>73</v>
      </c>
      <c r="C154" s="2" t="s">
        <v>3</v>
      </c>
      <c r="D154" s="2"/>
      <c r="E154" s="3">
        <v>5400</v>
      </c>
      <c r="F154" s="13">
        <v>35000</v>
      </c>
      <c r="G154" s="13">
        <f>VLOOKUP(B154,'[1]Quan Tan Phú'!$B$7:$E$232,4,0)/1000</f>
        <v>35000</v>
      </c>
      <c r="H154" s="18">
        <f t="shared" si="36"/>
        <v>0.15428571428571428</v>
      </c>
      <c r="I154" s="31">
        <f t="shared" si="31"/>
        <v>8750</v>
      </c>
      <c r="J154" s="32">
        <f t="shared" si="37"/>
        <v>1.6203703703703705</v>
      </c>
      <c r="K154" s="31">
        <f t="shared" si="32"/>
        <v>9100</v>
      </c>
      <c r="L154" s="32">
        <f t="shared" si="38"/>
        <v>1.6851851851851851</v>
      </c>
      <c r="M154" s="31">
        <f t="shared" si="33"/>
        <v>9450</v>
      </c>
      <c r="N154" s="32">
        <f t="shared" si="39"/>
        <v>1.75</v>
      </c>
      <c r="O154" s="31">
        <f t="shared" si="34"/>
        <v>9800.000000000002</v>
      </c>
      <c r="P154" s="32">
        <f t="shared" si="40"/>
        <v>1.814814814814815</v>
      </c>
      <c r="Q154" s="15">
        <f t="shared" si="35"/>
        <v>10150</v>
      </c>
      <c r="R154" s="14">
        <f t="shared" si="41"/>
        <v>1.8796296296296295</v>
      </c>
      <c r="S154" s="13">
        <f t="shared" si="42"/>
        <v>10800</v>
      </c>
      <c r="T154" s="13">
        <f t="shared" si="30"/>
        <v>10150</v>
      </c>
      <c r="U154" s="13">
        <f t="shared" si="44"/>
        <v>10200</v>
      </c>
      <c r="V154" s="20">
        <f t="shared" si="43"/>
        <v>1.8888888888888888</v>
      </c>
    </row>
    <row r="155" spans="1:22" ht="15">
      <c r="A155" s="1">
        <v>144</v>
      </c>
      <c r="B155" s="2" t="s">
        <v>74</v>
      </c>
      <c r="C155" s="2" t="s">
        <v>3</v>
      </c>
      <c r="D155" s="2"/>
      <c r="E155" s="3">
        <v>4700</v>
      </c>
      <c r="F155" s="13">
        <v>35000</v>
      </c>
      <c r="G155" s="13">
        <f>VLOOKUP(B155,'[1]Quan Tan Phú'!$B$7:$E$232,4,0)/1000</f>
        <v>28000</v>
      </c>
      <c r="H155" s="18">
        <f t="shared" si="36"/>
        <v>0.13428571428571429</v>
      </c>
      <c r="I155" s="31">
        <f t="shared" si="31"/>
        <v>8750</v>
      </c>
      <c r="J155" s="32">
        <f t="shared" si="37"/>
        <v>1.8617021276595744</v>
      </c>
      <c r="K155" s="31">
        <f t="shared" si="32"/>
        <v>9100</v>
      </c>
      <c r="L155" s="32">
        <f t="shared" si="38"/>
        <v>1.9361702127659575</v>
      </c>
      <c r="M155" s="31">
        <f t="shared" si="33"/>
        <v>9450</v>
      </c>
      <c r="N155" s="32">
        <f t="shared" si="39"/>
        <v>2.0106382978723403</v>
      </c>
      <c r="O155" s="31">
        <f t="shared" si="34"/>
        <v>9800.000000000002</v>
      </c>
      <c r="P155" s="32">
        <f t="shared" si="40"/>
        <v>2.085106382978724</v>
      </c>
      <c r="Q155" s="15">
        <f t="shared" si="35"/>
        <v>10150</v>
      </c>
      <c r="R155" s="14">
        <f t="shared" si="41"/>
        <v>2.1595744680851063</v>
      </c>
      <c r="S155" s="13">
        <f t="shared" si="42"/>
        <v>9400</v>
      </c>
      <c r="T155" s="13">
        <f t="shared" si="30"/>
        <v>9400</v>
      </c>
      <c r="U155" s="13">
        <f t="shared" si="44"/>
        <v>9400</v>
      </c>
      <c r="V155" s="20">
        <f t="shared" si="43"/>
        <v>2</v>
      </c>
    </row>
    <row r="156" spans="1:22" ht="15">
      <c r="A156" s="1">
        <v>145</v>
      </c>
      <c r="B156" s="2" t="s">
        <v>31</v>
      </c>
      <c r="C156" s="2" t="s">
        <v>3</v>
      </c>
      <c r="D156" s="2"/>
      <c r="E156" s="3">
        <v>3200</v>
      </c>
      <c r="F156" s="13">
        <v>28000</v>
      </c>
      <c r="G156" s="13">
        <f>VLOOKUP(B156,'[1]Quan Tan Phú'!$B$7:$E$232,4,0)/1000</f>
        <v>28000</v>
      </c>
      <c r="H156" s="18">
        <f t="shared" si="36"/>
        <v>0.11428571428571428</v>
      </c>
      <c r="I156" s="31">
        <f t="shared" si="31"/>
        <v>7000</v>
      </c>
      <c r="J156" s="32">
        <f t="shared" si="37"/>
        <v>2.1875</v>
      </c>
      <c r="K156" s="31">
        <f t="shared" si="32"/>
        <v>7280</v>
      </c>
      <c r="L156" s="32">
        <f t="shared" si="38"/>
        <v>2.275</v>
      </c>
      <c r="M156" s="31">
        <f t="shared" si="33"/>
        <v>7560.000000000001</v>
      </c>
      <c r="N156" s="32">
        <f t="shared" si="39"/>
        <v>2.3625000000000003</v>
      </c>
      <c r="O156" s="31">
        <f t="shared" si="34"/>
        <v>7840.000000000001</v>
      </c>
      <c r="P156" s="32">
        <f t="shared" si="40"/>
        <v>2.45</v>
      </c>
      <c r="Q156" s="15">
        <f t="shared" si="35"/>
        <v>8119.999999999999</v>
      </c>
      <c r="R156" s="14">
        <f t="shared" si="41"/>
        <v>2.5374999999999996</v>
      </c>
      <c r="S156" s="13">
        <f t="shared" si="42"/>
        <v>6400</v>
      </c>
      <c r="T156" s="13">
        <f t="shared" si="30"/>
        <v>6400</v>
      </c>
      <c r="U156" s="13">
        <f t="shared" si="44"/>
        <v>6400</v>
      </c>
      <c r="V156" s="20">
        <f t="shared" si="43"/>
        <v>2</v>
      </c>
    </row>
    <row r="157" spans="1:22" ht="15">
      <c r="A157" s="1">
        <v>146</v>
      </c>
      <c r="B157" s="2" t="s">
        <v>11</v>
      </c>
      <c r="C157" s="2" t="s">
        <v>3</v>
      </c>
      <c r="D157" s="2"/>
      <c r="E157" s="3">
        <v>4700</v>
      </c>
      <c r="F157" s="13">
        <v>35000</v>
      </c>
      <c r="G157" s="13">
        <f>VLOOKUP(B157,'[1]Quan Tan Phú'!$B$7:$E$232,4,0)/1000</f>
        <v>35000</v>
      </c>
      <c r="H157" s="18">
        <f t="shared" si="36"/>
        <v>0.13428571428571429</v>
      </c>
      <c r="I157" s="31">
        <f t="shared" si="31"/>
        <v>8750</v>
      </c>
      <c r="J157" s="32">
        <f t="shared" si="37"/>
        <v>1.8617021276595744</v>
      </c>
      <c r="K157" s="31">
        <f t="shared" si="32"/>
        <v>9100</v>
      </c>
      <c r="L157" s="32">
        <f t="shared" si="38"/>
        <v>1.9361702127659575</v>
      </c>
      <c r="M157" s="31">
        <f t="shared" si="33"/>
        <v>9450</v>
      </c>
      <c r="N157" s="32">
        <f t="shared" si="39"/>
        <v>2.0106382978723403</v>
      </c>
      <c r="O157" s="31">
        <f t="shared" si="34"/>
        <v>9800.000000000002</v>
      </c>
      <c r="P157" s="32">
        <f t="shared" si="40"/>
        <v>2.085106382978724</v>
      </c>
      <c r="Q157" s="15">
        <f t="shared" si="35"/>
        <v>10150</v>
      </c>
      <c r="R157" s="14">
        <f t="shared" si="41"/>
        <v>2.1595744680851063</v>
      </c>
      <c r="S157" s="13">
        <f t="shared" si="42"/>
        <v>9400</v>
      </c>
      <c r="T157" s="13">
        <f t="shared" si="30"/>
        <v>9400</v>
      </c>
      <c r="U157" s="13">
        <f t="shared" si="44"/>
        <v>9400</v>
      </c>
      <c r="V157" s="20">
        <f t="shared" si="43"/>
        <v>2</v>
      </c>
    </row>
    <row r="158" spans="1:22" s="17" customFormat="1" ht="30">
      <c r="A158" s="61">
        <v>147</v>
      </c>
      <c r="B158" s="62" t="s">
        <v>264</v>
      </c>
      <c r="C158" s="12" t="s">
        <v>56</v>
      </c>
      <c r="D158" s="12" t="s">
        <v>265</v>
      </c>
      <c r="E158" s="7">
        <v>3900</v>
      </c>
      <c r="F158" s="15">
        <v>34000</v>
      </c>
      <c r="G158" s="15"/>
      <c r="H158" s="16">
        <f t="shared" si="36"/>
        <v>0.11470588235294117</v>
      </c>
      <c r="I158" s="31">
        <f t="shared" si="31"/>
        <v>8500</v>
      </c>
      <c r="J158" s="32">
        <f t="shared" si="37"/>
        <v>2.1794871794871793</v>
      </c>
      <c r="K158" s="31">
        <f t="shared" si="32"/>
        <v>8840</v>
      </c>
      <c r="L158" s="32">
        <f t="shared" si="38"/>
        <v>2.2666666666666666</v>
      </c>
      <c r="M158" s="31">
        <f t="shared" si="33"/>
        <v>9180</v>
      </c>
      <c r="N158" s="32">
        <f t="shared" si="39"/>
        <v>2.353846153846154</v>
      </c>
      <c r="O158" s="31">
        <f t="shared" si="34"/>
        <v>9520</v>
      </c>
      <c r="P158" s="32">
        <f t="shared" si="40"/>
        <v>2.4410256410256412</v>
      </c>
      <c r="Q158" s="15">
        <f t="shared" si="35"/>
        <v>9860</v>
      </c>
      <c r="R158" s="14">
        <f t="shared" si="41"/>
        <v>2.528205128205128</v>
      </c>
      <c r="S158" s="13">
        <f t="shared" si="42"/>
        <v>7800</v>
      </c>
      <c r="T158" s="13">
        <f t="shared" si="30"/>
        <v>7800</v>
      </c>
      <c r="U158" s="13">
        <f t="shared" si="44"/>
        <v>7800</v>
      </c>
      <c r="V158" s="20">
        <f t="shared" si="43"/>
        <v>2</v>
      </c>
    </row>
    <row r="159" spans="1:22" s="17" customFormat="1" ht="30">
      <c r="A159" s="61"/>
      <c r="B159" s="62"/>
      <c r="C159" s="12" t="s">
        <v>50</v>
      </c>
      <c r="D159" s="12" t="s">
        <v>266</v>
      </c>
      <c r="E159" s="7">
        <v>3000</v>
      </c>
      <c r="F159" s="15">
        <v>26000</v>
      </c>
      <c r="G159" s="15"/>
      <c r="H159" s="16">
        <f t="shared" si="36"/>
        <v>0.11538461538461539</v>
      </c>
      <c r="I159" s="31">
        <f t="shared" si="31"/>
        <v>6500</v>
      </c>
      <c r="J159" s="32">
        <f t="shared" si="37"/>
        <v>2.1666666666666665</v>
      </c>
      <c r="K159" s="31">
        <f t="shared" si="32"/>
        <v>6760</v>
      </c>
      <c r="L159" s="32">
        <f t="shared" si="38"/>
        <v>2.2533333333333334</v>
      </c>
      <c r="M159" s="31">
        <f t="shared" si="33"/>
        <v>7020.000000000001</v>
      </c>
      <c r="N159" s="32">
        <f t="shared" si="39"/>
        <v>2.3400000000000003</v>
      </c>
      <c r="O159" s="31">
        <f t="shared" si="34"/>
        <v>7280.000000000001</v>
      </c>
      <c r="P159" s="32">
        <f t="shared" si="40"/>
        <v>2.4266666666666667</v>
      </c>
      <c r="Q159" s="15">
        <f t="shared" si="35"/>
        <v>7539.999999999999</v>
      </c>
      <c r="R159" s="14">
        <f t="shared" si="41"/>
        <v>2.513333333333333</v>
      </c>
      <c r="S159" s="13">
        <f t="shared" si="42"/>
        <v>6000</v>
      </c>
      <c r="T159" s="13">
        <f t="shared" si="30"/>
        <v>6000</v>
      </c>
      <c r="U159" s="13">
        <f t="shared" si="44"/>
        <v>6000</v>
      </c>
      <c r="V159" s="20">
        <f t="shared" si="43"/>
        <v>2</v>
      </c>
    </row>
    <row r="160" spans="1:22" s="17" customFormat="1" ht="30">
      <c r="A160" s="10">
        <v>148</v>
      </c>
      <c r="B160" s="11" t="s">
        <v>267</v>
      </c>
      <c r="C160" s="12" t="s">
        <v>214</v>
      </c>
      <c r="D160" s="12" t="s">
        <v>10</v>
      </c>
      <c r="E160" s="7">
        <v>2900</v>
      </c>
      <c r="F160" s="15">
        <v>35000</v>
      </c>
      <c r="G160" s="15"/>
      <c r="H160" s="16">
        <f t="shared" si="36"/>
        <v>0.08285714285714285</v>
      </c>
      <c r="I160" s="31">
        <f t="shared" si="31"/>
        <v>8750</v>
      </c>
      <c r="J160" s="32">
        <f t="shared" si="37"/>
        <v>3.0172413793103448</v>
      </c>
      <c r="K160" s="31">
        <f t="shared" si="32"/>
        <v>9100</v>
      </c>
      <c r="L160" s="32">
        <f t="shared" si="38"/>
        <v>3.1379310344827585</v>
      </c>
      <c r="M160" s="31">
        <f t="shared" si="33"/>
        <v>9450</v>
      </c>
      <c r="N160" s="32">
        <f t="shared" si="39"/>
        <v>3.2586206896551726</v>
      </c>
      <c r="O160" s="31">
        <f t="shared" si="34"/>
        <v>9800.000000000002</v>
      </c>
      <c r="P160" s="32">
        <f t="shared" si="40"/>
        <v>3.3793103448275867</v>
      </c>
      <c r="Q160" s="15">
        <f t="shared" si="35"/>
        <v>10150</v>
      </c>
      <c r="R160" s="14">
        <f t="shared" si="41"/>
        <v>3.5</v>
      </c>
      <c r="S160" s="13">
        <f t="shared" si="42"/>
        <v>5800</v>
      </c>
      <c r="T160" s="13">
        <f t="shared" si="30"/>
        <v>5800</v>
      </c>
      <c r="U160" s="13">
        <f t="shared" si="44"/>
        <v>5800</v>
      </c>
      <c r="V160" s="20">
        <f t="shared" si="43"/>
        <v>2</v>
      </c>
    </row>
    <row r="161" spans="1:22" ht="30">
      <c r="A161" s="10">
        <v>149</v>
      </c>
      <c r="B161" s="2" t="s">
        <v>17</v>
      </c>
      <c r="C161" s="2" t="s">
        <v>3</v>
      </c>
      <c r="D161" s="2"/>
      <c r="E161" s="3">
        <v>5400</v>
      </c>
      <c r="F161" s="13">
        <v>34037.942</v>
      </c>
      <c r="G161" s="13">
        <f>VLOOKUP(B161,'[1]Quan Tan Phú'!$B$7:$E$232,4,0)/1000</f>
        <v>35000</v>
      </c>
      <c r="H161" s="18">
        <f t="shared" si="36"/>
        <v>0.15864648926189484</v>
      </c>
      <c r="I161" s="31">
        <f t="shared" si="31"/>
        <v>8509.4855</v>
      </c>
      <c r="J161" s="32">
        <f t="shared" si="37"/>
        <v>1.5758306481481483</v>
      </c>
      <c r="K161" s="31">
        <f t="shared" si="32"/>
        <v>8849.864920000002</v>
      </c>
      <c r="L161" s="32">
        <f t="shared" si="38"/>
        <v>1.6388638740740744</v>
      </c>
      <c r="M161" s="31">
        <f t="shared" si="33"/>
        <v>9190.244340000001</v>
      </c>
      <c r="N161" s="32">
        <f t="shared" si="39"/>
        <v>1.7018971000000003</v>
      </c>
      <c r="O161" s="31">
        <f t="shared" si="34"/>
        <v>9530.623760000002</v>
      </c>
      <c r="P161" s="32">
        <f t="shared" si="40"/>
        <v>1.7649303259259264</v>
      </c>
      <c r="Q161" s="15">
        <f t="shared" si="35"/>
        <v>9871.00318</v>
      </c>
      <c r="R161" s="14">
        <f t="shared" si="41"/>
        <v>1.8279635518518518</v>
      </c>
      <c r="S161" s="13">
        <f t="shared" si="42"/>
        <v>10800</v>
      </c>
      <c r="T161" s="13">
        <f t="shared" si="30"/>
        <v>9871.00318</v>
      </c>
      <c r="U161" s="13">
        <f t="shared" si="44"/>
        <v>9900</v>
      </c>
      <c r="V161" s="20">
        <f t="shared" si="43"/>
        <v>1.8333333333333333</v>
      </c>
    </row>
    <row r="162" spans="1:22" ht="15">
      <c r="A162" s="10">
        <v>150</v>
      </c>
      <c r="B162" s="2" t="s">
        <v>75</v>
      </c>
      <c r="C162" s="2" t="s">
        <v>3</v>
      </c>
      <c r="D162" s="2"/>
      <c r="E162" s="3">
        <v>5000</v>
      </c>
      <c r="F162" s="13">
        <v>35000</v>
      </c>
      <c r="G162" s="13">
        <f>VLOOKUP(B162,'[1]Quan Tan Phú'!$B$7:$E$232,4,0)/1000</f>
        <v>35000</v>
      </c>
      <c r="H162" s="18">
        <f t="shared" si="36"/>
        <v>0.14285714285714285</v>
      </c>
      <c r="I162" s="31">
        <f t="shared" si="31"/>
        <v>8750</v>
      </c>
      <c r="J162" s="32">
        <f t="shared" si="37"/>
        <v>1.75</v>
      </c>
      <c r="K162" s="31">
        <f t="shared" si="32"/>
        <v>9100</v>
      </c>
      <c r="L162" s="32">
        <f t="shared" si="38"/>
        <v>1.82</v>
      </c>
      <c r="M162" s="31">
        <f t="shared" si="33"/>
        <v>9450</v>
      </c>
      <c r="N162" s="32">
        <f t="shared" si="39"/>
        <v>1.89</v>
      </c>
      <c r="O162" s="31">
        <f t="shared" si="34"/>
        <v>9800.000000000002</v>
      </c>
      <c r="P162" s="32">
        <f t="shared" si="40"/>
        <v>1.9600000000000004</v>
      </c>
      <c r="Q162" s="15">
        <f t="shared" si="35"/>
        <v>10150</v>
      </c>
      <c r="R162" s="14">
        <f t="shared" si="41"/>
        <v>2.03</v>
      </c>
      <c r="S162" s="13">
        <f t="shared" si="42"/>
        <v>10000</v>
      </c>
      <c r="T162" s="13">
        <f t="shared" si="30"/>
        <v>10000</v>
      </c>
      <c r="U162" s="13">
        <f t="shared" si="44"/>
        <v>10000</v>
      </c>
      <c r="V162" s="20">
        <f t="shared" si="43"/>
        <v>2</v>
      </c>
    </row>
    <row r="163" spans="1:22" ht="30">
      <c r="A163" s="10">
        <v>151</v>
      </c>
      <c r="B163" s="2" t="s">
        <v>209</v>
      </c>
      <c r="C163" s="2" t="s">
        <v>3</v>
      </c>
      <c r="D163" s="2"/>
      <c r="E163" s="3">
        <v>5400</v>
      </c>
      <c r="F163" s="13">
        <v>60900</v>
      </c>
      <c r="G163" s="13">
        <f>VLOOKUP(B163,'[1]Quan Tan Phú'!$B$7:$E$232,4,0)/1000</f>
        <v>40000</v>
      </c>
      <c r="H163" s="18">
        <f t="shared" si="36"/>
        <v>0.08866995073891626</v>
      </c>
      <c r="I163" s="31">
        <f t="shared" si="31"/>
        <v>15225</v>
      </c>
      <c r="J163" s="32">
        <f t="shared" si="37"/>
        <v>2.8194444444444446</v>
      </c>
      <c r="K163" s="31">
        <f t="shared" si="32"/>
        <v>15834</v>
      </c>
      <c r="L163" s="32">
        <f t="shared" si="38"/>
        <v>2.9322222222222223</v>
      </c>
      <c r="M163" s="31">
        <f t="shared" si="33"/>
        <v>16443</v>
      </c>
      <c r="N163" s="32">
        <f t="shared" si="39"/>
        <v>3.045</v>
      </c>
      <c r="O163" s="31">
        <f t="shared" si="34"/>
        <v>17052</v>
      </c>
      <c r="P163" s="32">
        <f t="shared" si="40"/>
        <v>3.1577777777777776</v>
      </c>
      <c r="Q163" s="15">
        <f t="shared" si="35"/>
        <v>17661</v>
      </c>
      <c r="R163" s="14">
        <f t="shared" si="41"/>
        <v>3.2705555555555557</v>
      </c>
      <c r="S163" s="13">
        <f t="shared" si="42"/>
        <v>10800</v>
      </c>
      <c r="T163" s="13">
        <f t="shared" si="30"/>
        <v>10800</v>
      </c>
      <c r="U163" s="13">
        <f t="shared" si="44"/>
        <v>10800</v>
      </c>
      <c r="V163" s="20">
        <f t="shared" si="43"/>
        <v>2</v>
      </c>
    </row>
    <row r="164" spans="1:22" ht="15">
      <c r="A164" s="10">
        <v>152</v>
      </c>
      <c r="B164" s="2" t="s">
        <v>76</v>
      </c>
      <c r="C164" s="2" t="s">
        <v>3</v>
      </c>
      <c r="D164" s="2"/>
      <c r="E164" s="3">
        <v>3600</v>
      </c>
      <c r="F164" s="13">
        <v>26670.803</v>
      </c>
      <c r="G164" s="13">
        <f>VLOOKUP(B164,'[1]Quan Tan Phú'!$B$7:$E$232,4,0)/1000</f>
        <v>30000</v>
      </c>
      <c r="H164" s="18">
        <f t="shared" si="36"/>
        <v>0.1349790630600811</v>
      </c>
      <c r="I164" s="31">
        <f t="shared" si="31"/>
        <v>6667.70075</v>
      </c>
      <c r="J164" s="32">
        <f t="shared" si="37"/>
        <v>1.8521390972222223</v>
      </c>
      <c r="K164" s="31">
        <f t="shared" si="32"/>
        <v>6934.408780000001</v>
      </c>
      <c r="L164" s="32">
        <f t="shared" si="38"/>
        <v>1.9262246611111113</v>
      </c>
      <c r="M164" s="31">
        <f t="shared" si="33"/>
        <v>7201.11681</v>
      </c>
      <c r="N164" s="32">
        <f t="shared" si="39"/>
        <v>2.000310225</v>
      </c>
      <c r="O164" s="31">
        <f t="shared" si="34"/>
        <v>7467.824840000001</v>
      </c>
      <c r="P164" s="32">
        <f t="shared" si="40"/>
        <v>2.0743957888888893</v>
      </c>
      <c r="Q164" s="15">
        <f t="shared" si="35"/>
        <v>7734.532869999999</v>
      </c>
      <c r="R164" s="14">
        <f t="shared" si="41"/>
        <v>2.1484813527777775</v>
      </c>
      <c r="S164" s="13">
        <f t="shared" si="42"/>
        <v>7200</v>
      </c>
      <c r="T164" s="13">
        <f t="shared" si="30"/>
        <v>7200</v>
      </c>
      <c r="U164" s="13">
        <f t="shared" si="44"/>
        <v>7200</v>
      </c>
      <c r="V164" s="20">
        <f t="shared" si="43"/>
        <v>2</v>
      </c>
    </row>
    <row r="165" spans="1:22" s="17" customFormat="1" ht="30">
      <c r="A165" s="10">
        <v>153</v>
      </c>
      <c r="B165" s="11" t="s">
        <v>77</v>
      </c>
      <c r="C165" s="12" t="s">
        <v>21</v>
      </c>
      <c r="D165" s="11" t="s">
        <v>78</v>
      </c>
      <c r="E165" s="7">
        <v>2500</v>
      </c>
      <c r="F165" s="15">
        <v>35000</v>
      </c>
      <c r="G165" s="15"/>
      <c r="H165" s="16">
        <f t="shared" si="36"/>
        <v>0.07142857142857142</v>
      </c>
      <c r="I165" s="31">
        <f t="shared" si="31"/>
        <v>8750</v>
      </c>
      <c r="J165" s="32">
        <f t="shared" si="37"/>
        <v>3.5</v>
      </c>
      <c r="K165" s="31">
        <f t="shared" si="32"/>
        <v>9100</v>
      </c>
      <c r="L165" s="32">
        <f t="shared" si="38"/>
        <v>3.64</v>
      </c>
      <c r="M165" s="31">
        <f t="shared" si="33"/>
        <v>9450</v>
      </c>
      <c r="N165" s="32">
        <f t="shared" si="39"/>
        <v>3.78</v>
      </c>
      <c r="O165" s="31">
        <f t="shared" si="34"/>
        <v>9800.000000000002</v>
      </c>
      <c r="P165" s="32">
        <f t="shared" si="40"/>
        <v>3.920000000000001</v>
      </c>
      <c r="Q165" s="15">
        <f t="shared" si="35"/>
        <v>10150</v>
      </c>
      <c r="R165" s="14">
        <f t="shared" si="41"/>
        <v>4.06</v>
      </c>
      <c r="S165" s="13">
        <f t="shared" si="42"/>
        <v>5000</v>
      </c>
      <c r="T165" s="13">
        <f t="shared" si="30"/>
        <v>5000</v>
      </c>
      <c r="U165" s="13">
        <f t="shared" si="44"/>
        <v>5000</v>
      </c>
      <c r="V165" s="20">
        <f t="shared" si="43"/>
        <v>2</v>
      </c>
    </row>
    <row r="166" spans="1:22" ht="30">
      <c r="A166" s="10">
        <v>154</v>
      </c>
      <c r="B166" s="2" t="s">
        <v>268</v>
      </c>
      <c r="C166" s="27" t="s">
        <v>63</v>
      </c>
      <c r="D166" s="27" t="s">
        <v>10</v>
      </c>
      <c r="E166" s="3">
        <v>3000</v>
      </c>
      <c r="F166" s="13">
        <v>24764.333</v>
      </c>
      <c r="G166" s="13"/>
      <c r="H166" s="18">
        <f t="shared" si="36"/>
        <v>0.12114196655326837</v>
      </c>
      <c r="I166" s="31">
        <f t="shared" si="31"/>
        <v>6191.08325</v>
      </c>
      <c r="J166" s="32">
        <f t="shared" si="37"/>
        <v>2.0636944166666664</v>
      </c>
      <c r="K166" s="31">
        <f t="shared" si="32"/>
        <v>6438.72658</v>
      </c>
      <c r="L166" s="32">
        <f t="shared" si="38"/>
        <v>2.1462421933333333</v>
      </c>
      <c r="M166" s="31">
        <f t="shared" si="33"/>
        <v>6686.36991</v>
      </c>
      <c r="N166" s="32">
        <f t="shared" si="39"/>
        <v>2.2287899700000002</v>
      </c>
      <c r="O166" s="31">
        <f t="shared" si="34"/>
        <v>6934.01324</v>
      </c>
      <c r="P166" s="32">
        <f t="shared" si="40"/>
        <v>2.3113377466666667</v>
      </c>
      <c r="Q166" s="15">
        <f t="shared" si="35"/>
        <v>7181.656569999999</v>
      </c>
      <c r="R166" s="14">
        <f t="shared" si="41"/>
        <v>2.393885523333333</v>
      </c>
      <c r="S166" s="13">
        <f t="shared" si="42"/>
        <v>6000</v>
      </c>
      <c r="T166" s="13">
        <f t="shared" si="30"/>
        <v>6000</v>
      </c>
      <c r="U166" s="13">
        <f t="shared" si="44"/>
        <v>6000</v>
      </c>
      <c r="V166" s="20">
        <f t="shared" si="43"/>
        <v>2</v>
      </c>
    </row>
    <row r="167" spans="1:22" ht="15">
      <c r="A167" s="10">
        <v>155</v>
      </c>
      <c r="B167" s="2" t="s">
        <v>45</v>
      </c>
      <c r="C167" s="2" t="s">
        <v>3</v>
      </c>
      <c r="D167" s="2"/>
      <c r="E167" s="3">
        <v>5400</v>
      </c>
      <c r="F167" s="13">
        <v>46000</v>
      </c>
      <c r="G167" s="13">
        <f>VLOOKUP(B167,'[1]Quan Tan Phú'!$B$7:$E$232,4,0)/1000</f>
        <v>40000</v>
      </c>
      <c r="H167" s="18">
        <f t="shared" si="36"/>
        <v>0.11739130434782609</v>
      </c>
      <c r="I167" s="31">
        <f t="shared" si="31"/>
        <v>11500</v>
      </c>
      <c r="J167" s="32">
        <f t="shared" si="37"/>
        <v>2.1296296296296298</v>
      </c>
      <c r="K167" s="31">
        <f t="shared" si="32"/>
        <v>11960</v>
      </c>
      <c r="L167" s="32">
        <f t="shared" si="38"/>
        <v>2.214814814814815</v>
      </c>
      <c r="M167" s="31">
        <f t="shared" si="33"/>
        <v>12420</v>
      </c>
      <c r="N167" s="32">
        <f t="shared" si="39"/>
        <v>2.3</v>
      </c>
      <c r="O167" s="31">
        <f t="shared" si="34"/>
        <v>12880.000000000002</v>
      </c>
      <c r="P167" s="32">
        <f t="shared" si="40"/>
        <v>2.3851851851851857</v>
      </c>
      <c r="Q167" s="15">
        <f t="shared" si="35"/>
        <v>13339.999999999998</v>
      </c>
      <c r="R167" s="14">
        <f t="shared" si="41"/>
        <v>2.47037037037037</v>
      </c>
      <c r="S167" s="13">
        <f t="shared" si="42"/>
        <v>10800</v>
      </c>
      <c r="T167" s="13">
        <f t="shared" si="30"/>
        <v>10800</v>
      </c>
      <c r="U167" s="13">
        <f t="shared" si="44"/>
        <v>10800</v>
      </c>
      <c r="V167" s="20">
        <f t="shared" si="43"/>
        <v>2</v>
      </c>
    </row>
    <row r="168" spans="1:22" ht="30">
      <c r="A168" s="10">
        <v>156</v>
      </c>
      <c r="B168" s="2" t="s">
        <v>42</v>
      </c>
      <c r="C168" s="2" t="s">
        <v>3</v>
      </c>
      <c r="D168" s="2"/>
      <c r="E168" s="3">
        <v>4300</v>
      </c>
      <c r="F168" s="13">
        <v>40000</v>
      </c>
      <c r="G168" s="13">
        <f>VLOOKUP(B168,'[1]Quan Tan Phú'!$B$7:$E$232,4,0)/1000</f>
        <v>40000</v>
      </c>
      <c r="H168" s="18">
        <f t="shared" si="36"/>
        <v>0.1075</v>
      </c>
      <c r="I168" s="31">
        <f t="shared" si="31"/>
        <v>10000</v>
      </c>
      <c r="J168" s="32">
        <f t="shared" si="37"/>
        <v>2.3255813953488373</v>
      </c>
      <c r="K168" s="31">
        <f t="shared" si="32"/>
        <v>10400</v>
      </c>
      <c r="L168" s="32">
        <f t="shared" si="38"/>
        <v>2.4186046511627906</v>
      </c>
      <c r="M168" s="31">
        <f t="shared" si="33"/>
        <v>10800</v>
      </c>
      <c r="N168" s="32">
        <f t="shared" si="39"/>
        <v>2.511627906976744</v>
      </c>
      <c r="O168" s="31">
        <f t="shared" si="34"/>
        <v>11200.000000000002</v>
      </c>
      <c r="P168" s="32">
        <f t="shared" si="40"/>
        <v>2.6046511627906983</v>
      </c>
      <c r="Q168" s="15">
        <f t="shared" si="35"/>
        <v>11600</v>
      </c>
      <c r="R168" s="14">
        <f t="shared" si="41"/>
        <v>2.697674418604651</v>
      </c>
      <c r="S168" s="13">
        <f t="shared" si="42"/>
        <v>8600</v>
      </c>
      <c r="T168" s="13">
        <f t="shared" si="30"/>
        <v>8600</v>
      </c>
      <c r="U168" s="13">
        <f t="shared" si="44"/>
        <v>8600</v>
      </c>
      <c r="V168" s="20">
        <f t="shared" si="43"/>
        <v>2</v>
      </c>
    </row>
    <row r="169" spans="1:22" ht="30">
      <c r="A169" s="10">
        <v>157</v>
      </c>
      <c r="B169" s="2" t="s">
        <v>18</v>
      </c>
      <c r="C169" s="2" t="s">
        <v>3</v>
      </c>
      <c r="D169" s="2"/>
      <c r="E169" s="3">
        <v>3600</v>
      </c>
      <c r="F169" s="13">
        <v>30000</v>
      </c>
      <c r="G169" s="13">
        <f>VLOOKUP(B169,'[1]Quan Tan Phú'!$B$7:$E$232,4,0)/1000</f>
        <v>30000</v>
      </c>
      <c r="H169" s="18">
        <f t="shared" si="36"/>
        <v>0.12</v>
      </c>
      <c r="I169" s="31">
        <f t="shared" si="31"/>
        <v>7500</v>
      </c>
      <c r="J169" s="32">
        <f t="shared" si="37"/>
        <v>2.0833333333333335</v>
      </c>
      <c r="K169" s="31">
        <f t="shared" si="32"/>
        <v>7800</v>
      </c>
      <c r="L169" s="32">
        <f t="shared" si="38"/>
        <v>2.1666666666666665</v>
      </c>
      <c r="M169" s="31">
        <f t="shared" si="33"/>
        <v>8100.000000000001</v>
      </c>
      <c r="N169" s="32">
        <f t="shared" si="39"/>
        <v>2.2500000000000004</v>
      </c>
      <c r="O169" s="31">
        <f t="shared" si="34"/>
        <v>8400</v>
      </c>
      <c r="P169" s="32">
        <f t="shared" si="40"/>
        <v>2.3333333333333335</v>
      </c>
      <c r="Q169" s="15">
        <f t="shared" si="35"/>
        <v>8700</v>
      </c>
      <c r="R169" s="14">
        <f t="shared" si="41"/>
        <v>2.4166666666666665</v>
      </c>
      <c r="S169" s="13">
        <f t="shared" si="42"/>
        <v>7200</v>
      </c>
      <c r="T169" s="13">
        <f t="shared" si="30"/>
        <v>7200</v>
      </c>
      <c r="U169" s="13">
        <f t="shared" si="44"/>
        <v>7200</v>
      </c>
      <c r="V169" s="20">
        <f t="shared" si="43"/>
        <v>2</v>
      </c>
    </row>
    <row r="170" spans="1:22" ht="30">
      <c r="A170" s="10">
        <v>158</v>
      </c>
      <c r="B170" s="2" t="s">
        <v>79</v>
      </c>
      <c r="C170" s="2" t="s">
        <v>3</v>
      </c>
      <c r="D170" s="2"/>
      <c r="E170" s="3">
        <v>3600</v>
      </c>
      <c r="F170" s="13">
        <v>30915.212</v>
      </c>
      <c r="G170" s="13">
        <f>VLOOKUP(B170,'[1]Quan Tan Phú'!$B$7:$E$232,4,0)/1000</f>
        <v>32000</v>
      </c>
      <c r="H170" s="18">
        <f t="shared" si="36"/>
        <v>0.11644752751493342</v>
      </c>
      <c r="I170" s="31">
        <f t="shared" si="31"/>
        <v>7728.803</v>
      </c>
      <c r="J170" s="32">
        <f t="shared" si="37"/>
        <v>2.1468897222222223</v>
      </c>
      <c r="K170" s="31">
        <f t="shared" si="32"/>
        <v>8037.9551200000005</v>
      </c>
      <c r="L170" s="32">
        <f t="shared" si="38"/>
        <v>2.232765311111111</v>
      </c>
      <c r="M170" s="31">
        <f t="shared" si="33"/>
        <v>8347.107240000001</v>
      </c>
      <c r="N170" s="32">
        <f t="shared" si="39"/>
        <v>2.3186409</v>
      </c>
      <c r="O170" s="31">
        <f t="shared" si="34"/>
        <v>8656.25936</v>
      </c>
      <c r="P170" s="32">
        <f t="shared" si="40"/>
        <v>2.404516488888889</v>
      </c>
      <c r="Q170" s="15">
        <f t="shared" si="35"/>
        <v>8965.411479999999</v>
      </c>
      <c r="R170" s="14">
        <f t="shared" si="41"/>
        <v>2.4903920777777775</v>
      </c>
      <c r="S170" s="13">
        <f t="shared" si="42"/>
        <v>7200</v>
      </c>
      <c r="T170" s="13">
        <f t="shared" si="30"/>
        <v>7200</v>
      </c>
      <c r="U170" s="13">
        <f t="shared" si="44"/>
        <v>7200</v>
      </c>
      <c r="V170" s="20">
        <f t="shared" si="43"/>
        <v>2</v>
      </c>
    </row>
    <row r="171" spans="1:22" ht="15">
      <c r="A171" s="10">
        <v>159</v>
      </c>
      <c r="B171" s="2" t="s">
        <v>269</v>
      </c>
      <c r="C171" s="2" t="s">
        <v>3</v>
      </c>
      <c r="D171" s="2"/>
      <c r="E171" s="3">
        <v>5000</v>
      </c>
      <c r="F171" s="13">
        <v>35000</v>
      </c>
      <c r="G171" s="13">
        <f>VLOOKUP(B171,'[1]Quan Tan Phú'!$B$7:$E$232,4,0)/1000</f>
        <v>35000</v>
      </c>
      <c r="H171" s="18">
        <f t="shared" si="36"/>
        <v>0.14285714285714285</v>
      </c>
      <c r="I171" s="31">
        <f t="shared" si="31"/>
        <v>8750</v>
      </c>
      <c r="J171" s="32">
        <f t="shared" si="37"/>
        <v>1.75</v>
      </c>
      <c r="K171" s="31">
        <f t="shared" si="32"/>
        <v>9100</v>
      </c>
      <c r="L171" s="32">
        <f t="shared" si="38"/>
        <v>1.82</v>
      </c>
      <c r="M171" s="31">
        <f t="shared" si="33"/>
        <v>9450</v>
      </c>
      <c r="N171" s="32">
        <f t="shared" si="39"/>
        <v>1.89</v>
      </c>
      <c r="O171" s="31">
        <f t="shared" si="34"/>
        <v>9800.000000000002</v>
      </c>
      <c r="P171" s="32">
        <f t="shared" si="40"/>
        <v>1.9600000000000004</v>
      </c>
      <c r="Q171" s="15">
        <f t="shared" si="35"/>
        <v>10150</v>
      </c>
      <c r="R171" s="14">
        <f t="shared" si="41"/>
        <v>2.03</v>
      </c>
      <c r="S171" s="13">
        <f t="shared" si="42"/>
        <v>10000</v>
      </c>
      <c r="T171" s="13">
        <f t="shared" si="30"/>
        <v>10000</v>
      </c>
      <c r="U171" s="13">
        <f t="shared" si="44"/>
        <v>10000</v>
      </c>
      <c r="V171" s="20">
        <f t="shared" si="43"/>
        <v>2</v>
      </c>
    </row>
    <row r="172" spans="1:22" ht="30">
      <c r="A172" s="10">
        <v>160</v>
      </c>
      <c r="B172" s="4" t="s">
        <v>80</v>
      </c>
      <c r="C172" s="2" t="s">
        <v>0</v>
      </c>
      <c r="D172" s="2" t="s">
        <v>292</v>
      </c>
      <c r="E172" s="3">
        <v>5400</v>
      </c>
      <c r="F172" s="33">
        <v>35000</v>
      </c>
      <c r="G172" s="6">
        <v>35000</v>
      </c>
      <c r="H172" s="18">
        <f t="shared" si="36"/>
        <v>0.15428571428571428</v>
      </c>
      <c r="I172" s="31">
        <f t="shared" si="31"/>
        <v>8750</v>
      </c>
      <c r="J172" s="32">
        <f t="shared" si="37"/>
        <v>1.6203703703703705</v>
      </c>
      <c r="K172" s="31">
        <f t="shared" si="32"/>
        <v>9100</v>
      </c>
      <c r="L172" s="32">
        <f t="shared" si="38"/>
        <v>1.6851851851851851</v>
      </c>
      <c r="M172" s="31">
        <f t="shared" si="33"/>
        <v>9450</v>
      </c>
      <c r="N172" s="32">
        <f t="shared" si="39"/>
        <v>1.75</v>
      </c>
      <c r="O172" s="31">
        <f t="shared" si="34"/>
        <v>9800.000000000002</v>
      </c>
      <c r="P172" s="32">
        <f t="shared" si="40"/>
        <v>1.814814814814815</v>
      </c>
      <c r="Q172" s="15">
        <f t="shared" si="35"/>
        <v>10150</v>
      </c>
      <c r="R172" s="14">
        <f t="shared" si="41"/>
        <v>1.8796296296296295</v>
      </c>
      <c r="S172" s="13">
        <f t="shared" si="42"/>
        <v>10800</v>
      </c>
      <c r="T172" s="13">
        <f t="shared" si="30"/>
        <v>10150</v>
      </c>
      <c r="U172" s="13">
        <f t="shared" si="44"/>
        <v>10200</v>
      </c>
      <c r="V172" s="20">
        <f t="shared" si="43"/>
        <v>1.8888888888888888</v>
      </c>
    </row>
    <row r="173" spans="1:22" ht="15">
      <c r="A173" s="10">
        <v>161</v>
      </c>
      <c r="B173" s="2" t="s">
        <v>132</v>
      </c>
      <c r="C173" s="2" t="s">
        <v>270</v>
      </c>
      <c r="D173" s="2" t="s">
        <v>81</v>
      </c>
      <c r="E173" s="3">
        <v>4700</v>
      </c>
      <c r="F173" s="13">
        <v>40000</v>
      </c>
      <c r="G173" s="13">
        <f>VLOOKUP(B173,'[1]Quan Tan Phú'!$B$7:$E$232,4,0)/1000</f>
        <v>40000</v>
      </c>
      <c r="H173" s="18">
        <f t="shared" si="36"/>
        <v>0.1175</v>
      </c>
      <c r="I173" s="31">
        <f t="shared" si="31"/>
        <v>10000</v>
      </c>
      <c r="J173" s="32">
        <f t="shared" si="37"/>
        <v>2.127659574468085</v>
      </c>
      <c r="K173" s="31">
        <f t="shared" si="32"/>
        <v>10400</v>
      </c>
      <c r="L173" s="32">
        <f t="shared" si="38"/>
        <v>2.2127659574468086</v>
      </c>
      <c r="M173" s="31">
        <f t="shared" si="33"/>
        <v>10800</v>
      </c>
      <c r="N173" s="32">
        <f t="shared" si="39"/>
        <v>2.297872340425532</v>
      </c>
      <c r="O173" s="31">
        <f t="shared" si="34"/>
        <v>11200.000000000002</v>
      </c>
      <c r="P173" s="32">
        <f t="shared" si="40"/>
        <v>2.3829787234042556</v>
      </c>
      <c r="Q173" s="15">
        <f t="shared" si="35"/>
        <v>11600</v>
      </c>
      <c r="R173" s="14">
        <f t="shared" si="41"/>
        <v>2.4680851063829787</v>
      </c>
      <c r="S173" s="13">
        <f t="shared" si="42"/>
        <v>9400</v>
      </c>
      <c r="T173" s="13">
        <f t="shared" si="30"/>
        <v>9400</v>
      </c>
      <c r="U173" s="13">
        <f t="shared" si="44"/>
        <v>9400</v>
      </c>
      <c r="V173" s="20">
        <f t="shared" si="43"/>
        <v>2</v>
      </c>
    </row>
    <row r="174" spans="1:22" s="17" customFormat="1" ht="15">
      <c r="A174" s="10">
        <v>162</v>
      </c>
      <c r="B174" s="11" t="s">
        <v>82</v>
      </c>
      <c r="C174" s="12" t="s">
        <v>50</v>
      </c>
      <c r="D174" s="12" t="s">
        <v>10</v>
      </c>
      <c r="E174" s="7">
        <v>3000</v>
      </c>
      <c r="F174" s="15">
        <v>29000</v>
      </c>
      <c r="G174" s="15"/>
      <c r="H174" s="18">
        <f t="shared" si="36"/>
        <v>0.10344827586206896</v>
      </c>
      <c r="I174" s="31">
        <f t="shared" si="31"/>
        <v>7250</v>
      </c>
      <c r="J174" s="32">
        <f t="shared" si="37"/>
        <v>2.4166666666666665</v>
      </c>
      <c r="K174" s="31">
        <f t="shared" si="32"/>
        <v>7540</v>
      </c>
      <c r="L174" s="32">
        <f t="shared" si="38"/>
        <v>2.513333333333333</v>
      </c>
      <c r="M174" s="31">
        <f t="shared" si="33"/>
        <v>7830.000000000001</v>
      </c>
      <c r="N174" s="32">
        <f t="shared" si="39"/>
        <v>2.6100000000000003</v>
      </c>
      <c r="O174" s="31">
        <f t="shared" si="34"/>
        <v>8120.000000000001</v>
      </c>
      <c r="P174" s="32">
        <f t="shared" si="40"/>
        <v>2.706666666666667</v>
      </c>
      <c r="Q174" s="15">
        <f t="shared" si="35"/>
        <v>8410</v>
      </c>
      <c r="R174" s="14">
        <f t="shared" si="41"/>
        <v>2.8033333333333332</v>
      </c>
      <c r="S174" s="13">
        <f t="shared" si="42"/>
        <v>6000</v>
      </c>
      <c r="T174" s="13">
        <f t="shared" si="30"/>
        <v>6000</v>
      </c>
      <c r="U174" s="13">
        <f t="shared" si="44"/>
        <v>6000</v>
      </c>
      <c r="V174" s="20">
        <f t="shared" si="43"/>
        <v>2</v>
      </c>
    </row>
    <row r="175" spans="1:22" ht="30">
      <c r="A175" s="10">
        <v>163</v>
      </c>
      <c r="B175" s="2" t="s">
        <v>83</v>
      </c>
      <c r="C175" s="2" t="s">
        <v>3</v>
      </c>
      <c r="D175" s="2"/>
      <c r="E175" s="3">
        <v>4100</v>
      </c>
      <c r="F175" s="13">
        <v>37944.995</v>
      </c>
      <c r="G175" s="13">
        <f>VLOOKUP(B175,'[1]Quan Tan Phú'!$B$7:$E$232,4,0)/1000</f>
        <v>30000</v>
      </c>
      <c r="H175" s="18">
        <f t="shared" si="36"/>
        <v>0.10805114086851243</v>
      </c>
      <c r="I175" s="31">
        <f t="shared" si="31"/>
        <v>9486.24875</v>
      </c>
      <c r="J175" s="32">
        <f t="shared" si="37"/>
        <v>2.313719207317073</v>
      </c>
      <c r="K175" s="31">
        <f t="shared" si="32"/>
        <v>9865.6987</v>
      </c>
      <c r="L175" s="32">
        <f t="shared" si="38"/>
        <v>2.4062679756097562</v>
      </c>
      <c r="M175" s="31">
        <f t="shared" si="33"/>
        <v>10245.148650000001</v>
      </c>
      <c r="N175" s="32">
        <f t="shared" si="39"/>
        <v>2.4988167439024394</v>
      </c>
      <c r="O175" s="31">
        <f t="shared" si="34"/>
        <v>10624.598600000001</v>
      </c>
      <c r="P175" s="32">
        <f t="shared" si="40"/>
        <v>2.5913655121951225</v>
      </c>
      <c r="Q175" s="15">
        <f t="shared" si="35"/>
        <v>11004.04855</v>
      </c>
      <c r="R175" s="14">
        <f t="shared" si="41"/>
        <v>2.6839142804878047</v>
      </c>
      <c r="S175" s="13">
        <f t="shared" si="42"/>
        <v>8200</v>
      </c>
      <c r="T175" s="13">
        <f t="shared" si="30"/>
        <v>8200</v>
      </c>
      <c r="U175" s="13">
        <f t="shared" si="44"/>
        <v>8200</v>
      </c>
      <c r="V175" s="20">
        <f t="shared" si="43"/>
        <v>2</v>
      </c>
    </row>
    <row r="176" spans="1:22" ht="30">
      <c r="A176" s="10">
        <v>164</v>
      </c>
      <c r="B176" s="2" t="s">
        <v>84</v>
      </c>
      <c r="C176" s="2" t="s">
        <v>52</v>
      </c>
      <c r="D176" s="2" t="s">
        <v>85</v>
      </c>
      <c r="E176" s="3">
        <v>5000</v>
      </c>
      <c r="F176" s="13">
        <v>45000</v>
      </c>
      <c r="G176" s="13">
        <f>VLOOKUP(B176,'[1]Quan Tan Phú'!$B$7:$E$232,4,0)/1000</f>
        <v>35000</v>
      </c>
      <c r="H176" s="18">
        <f t="shared" si="36"/>
        <v>0.1111111111111111</v>
      </c>
      <c r="I176" s="31">
        <f t="shared" si="31"/>
        <v>11250</v>
      </c>
      <c r="J176" s="32">
        <f t="shared" si="37"/>
        <v>2.25</v>
      </c>
      <c r="K176" s="31">
        <f t="shared" si="32"/>
        <v>11700</v>
      </c>
      <c r="L176" s="32">
        <f t="shared" si="38"/>
        <v>2.34</v>
      </c>
      <c r="M176" s="31">
        <f t="shared" si="33"/>
        <v>12150</v>
      </c>
      <c r="N176" s="32">
        <f t="shared" si="39"/>
        <v>2.43</v>
      </c>
      <c r="O176" s="31">
        <f t="shared" si="34"/>
        <v>12600.000000000002</v>
      </c>
      <c r="P176" s="32">
        <f t="shared" si="40"/>
        <v>2.5200000000000005</v>
      </c>
      <c r="Q176" s="15">
        <f t="shared" si="35"/>
        <v>13050</v>
      </c>
      <c r="R176" s="14">
        <f t="shared" si="41"/>
        <v>2.61</v>
      </c>
      <c r="S176" s="13">
        <f t="shared" si="42"/>
        <v>10000</v>
      </c>
      <c r="T176" s="13">
        <f t="shared" si="30"/>
        <v>10000</v>
      </c>
      <c r="U176" s="13">
        <f t="shared" si="44"/>
        <v>10000</v>
      </c>
      <c r="V176" s="20">
        <f t="shared" si="43"/>
        <v>2</v>
      </c>
    </row>
    <row r="177" spans="1:22" s="17" customFormat="1" ht="15">
      <c r="A177" s="10">
        <v>165</v>
      </c>
      <c r="B177" s="11" t="s">
        <v>86</v>
      </c>
      <c r="C177" s="12" t="s">
        <v>21</v>
      </c>
      <c r="D177" s="11" t="s">
        <v>77</v>
      </c>
      <c r="E177" s="7">
        <v>2500</v>
      </c>
      <c r="F177" s="15">
        <v>35000</v>
      </c>
      <c r="G177" s="15"/>
      <c r="H177" s="16">
        <f t="shared" si="36"/>
        <v>0.07142857142857142</v>
      </c>
      <c r="I177" s="31">
        <f t="shared" si="31"/>
        <v>8750</v>
      </c>
      <c r="J177" s="32">
        <f t="shared" si="37"/>
        <v>3.5</v>
      </c>
      <c r="K177" s="31">
        <f t="shared" si="32"/>
        <v>9100</v>
      </c>
      <c r="L177" s="32">
        <f t="shared" si="38"/>
        <v>3.64</v>
      </c>
      <c r="M177" s="31">
        <f t="shared" si="33"/>
        <v>9450</v>
      </c>
      <c r="N177" s="32">
        <f t="shared" si="39"/>
        <v>3.78</v>
      </c>
      <c r="O177" s="31">
        <f t="shared" si="34"/>
        <v>9800.000000000002</v>
      </c>
      <c r="P177" s="32">
        <f t="shared" si="40"/>
        <v>3.920000000000001</v>
      </c>
      <c r="Q177" s="15">
        <f t="shared" si="35"/>
        <v>10150</v>
      </c>
      <c r="R177" s="14">
        <f t="shared" si="41"/>
        <v>4.06</v>
      </c>
      <c r="S177" s="13">
        <f t="shared" si="42"/>
        <v>5000</v>
      </c>
      <c r="T177" s="13">
        <f t="shared" si="30"/>
        <v>5000</v>
      </c>
      <c r="U177" s="13">
        <f t="shared" si="44"/>
        <v>5000</v>
      </c>
      <c r="V177" s="20">
        <f t="shared" si="43"/>
        <v>2</v>
      </c>
    </row>
    <row r="178" spans="1:22" ht="15">
      <c r="A178" s="10">
        <v>166</v>
      </c>
      <c r="B178" s="2" t="s">
        <v>52</v>
      </c>
      <c r="C178" s="2" t="s">
        <v>3</v>
      </c>
      <c r="D178" s="2"/>
      <c r="E178" s="3">
        <v>6400</v>
      </c>
      <c r="F178" s="13">
        <v>65000</v>
      </c>
      <c r="G178" s="13">
        <f>VLOOKUP(B178,'[1]Quan Tan Phú'!$B$7:$E$232,4,0)/1000</f>
        <v>65000</v>
      </c>
      <c r="H178" s="18">
        <f t="shared" si="36"/>
        <v>0.09846153846153846</v>
      </c>
      <c r="I178" s="31">
        <f t="shared" si="31"/>
        <v>16250</v>
      </c>
      <c r="J178" s="32">
        <f t="shared" si="37"/>
        <v>2.5390625</v>
      </c>
      <c r="K178" s="31">
        <f t="shared" si="32"/>
        <v>16900</v>
      </c>
      <c r="L178" s="32">
        <f t="shared" si="38"/>
        <v>2.640625</v>
      </c>
      <c r="M178" s="31">
        <f t="shared" si="33"/>
        <v>17550</v>
      </c>
      <c r="N178" s="32">
        <f t="shared" si="39"/>
        <v>2.7421875</v>
      </c>
      <c r="O178" s="31">
        <f t="shared" si="34"/>
        <v>18200</v>
      </c>
      <c r="P178" s="32">
        <f t="shared" si="40"/>
        <v>2.84375</v>
      </c>
      <c r="Q178" s="15">
        <f t="shared" si="35"/>
        <v>18850</v>
      </c>
      <c r="R178" s="14">
        <f t="shared" si="41"/>
        <v>2.9453125</v>
      </c>
      <c r="S178" s="13">
        <f t="shared" si="42"/>
        <v>12800</v>
      </c>
      <c r="T178" s="13">
        <f t="shared" si="30"/>
        <v>12800</v>
      </c>
      <c r="U178" s="13">
        <f t="shared" si="44"/>
        <v>12800</v>
      </c>
      <c r="V178" s="20">
        <f t="shared" si="43"/>
        <v>2</v>
      </c>
    </row>
    <row r="179" spans="1:22" ht="15">
      <c r="A179" s="10">
        <v>167</v>
      </c>
      <c r="B179" s="2" t="s">
        <v>29</v>
      </c>
      <c r="C179" s="2" t="s">
        <v>3</v>
      </c>
      <c r="D179" s="2"/>
      <c r="E179" s="3">
        <v>5200</v>
      </c>
      <c r="F179" s="13">
        <v>37833.759</v>
      </c>
      <c r="G179" s="13">
        <f>VLOOKUP(B179,'[1]Quan Tan Phú'!$B$7:$E$232,4,0)/1000</f>
        <v>50000</v>
      </c>
      <c r="H179" s="18">
        <f t="shared" si="36"/>
        <v>0.13744338753122576</v>
      </c>
      <c r="I179" s="31">
        <f t="shared" si="31"/>
        <v>9458.43975</v>
      </c>
      <c r="J179" s="32">
        <f t="shared" si="37"/>
        <v>1.8189307211538461</v>
      </c>
      <c r="K179" s="31">
        <f t="shared" si="32"/>
        <v>9836.77734</v>
      </c>
      <c r="L179" s="32">
        <f t="shared" si="38"/>
        <v>1.8916879500000001</v>
      </c>
      <c r="M179" s="31">
        <f t="shared" si="33"/>
        <v>10215.11493</v>
      </c>
      <c r="N179" s="32">
        <f t="shared" si="39"/>
        <v>1.9644451788461539</v>
      </c>
      <c r="O179" s="31">
        <f t="shared" si="34"/>
        <v>10593.45252</v>
      </c>
      <c r="P179" s="32">
        <f t="shared" si="40"/>
        <v>2.0372024076923076</v>
      </c>
      <c r="Q179" s="15">
        <f t="shared" si="35"/>
        <v>10971.790109999998</v>
      </c>
      <c r="R179" s="14">
        <f t="shared" si="41"/>
        <v>2.109959636538461</v>
      </c>
      <c r="S179" s="13">
        <f t="shared" si="42"/>
        <v>10400</v>
      </c>
      <c r="T179" s="13">
        <f t="shared" si="30"/>
        <v>10400</v>
      </c>
      <c r="U179" s="13">
        <f t="shared" si="44"/>
        <v>10400</v>
      </c>
      <c r="V179" s="20">
        <f t="shared" si="43"/>
        <v>2</v>
      </c>
    </row>
    <row r="180" spans="1:22" s="17" customFormat="1" ht="30">
      <c r="A180" s="10">
        <v>168</v>
      </c>
      <c r="B180" s="11" t="s">
        <v>271</v>
      </c>
      <c r="C180" s="12" t="s">
        <v>87</v>
      </c>
      <c r="D180" s="12" t="s">
        <v>88</v>
      </c>
      <c r="E180" s="7">
        <v>2800</v>
      </c>
      <c r="F180" s="15">
        <v>35000</v>
      </c>
      <c r="G180" s="15"/>
      <c r="H180" s="16">
        <f t="shared" si="36"/>
        <v>0.08</v>
      </c>
      <c r="I180" s="31">
        <f t="shared" si="31"/>
        <v>8750</v>
      </c>
      <c r="J180" s="32">
        <f t="shared" si="37"/>
        <v>3.125</v>
      </c>
      <c r="K180" s="31">
        <f t="shared" si="32"/>
        <v>9100</v>
      </c>
      <c r="L180" s="32">
        <f t="shared" si="38"/>
        <v>3.25</v>
      </c>
      <c r="M180" s="31">
        <f t="shared" si="33"/>
        <v>9450</v>
      </c>
      <c r="N180" s="32">
        <f t="shared" si="39"/>
        <v>3.375</v>
      </c>
      <c r="O180" s="31">
        <f t="shared" si="34"/>
        <v>9800.000000000002</v>
      </c>
      <c r="P180" s="32">
        <f t="shared" si="40"/>
        <v>3.5000000000000004</v>
      </c>
      <c r="Q180" s="15">
        <f t="shared" si="35"/>
        <v>10150</v>
      </c>
      <c r="R180" s="14">
        <f t="shared" si="41"/>
        <v>3.625</v>
      </c>
      <c r="S180" s="13">
        <f t="shared" si="42"/>
        <v>5600</v>
      </c>
      <c r="T180" s="13">
        <f t="shared" si="30"/>
        <v>5600</v>
      </c>
      <c r="U180" s="13">
        <f t="shared" si="44"/>
        <v>5600</v>
      </c>
      <c r="V180" s="20">
        <f t="shared" si="43"/>
        <v>2</v>
      </c>
    </row>
    <row r="181" spans="1:22" s="17" customFormat="1" ht="30">
      <c r="A181" s="10">
        <v>169</v>
      </c>
      <c r="B181" s="11" t="s">
        <v>89</v>
      </c>
      <c r="C181" s="12" t="s">
        <v>16</v>
      </c>
      <c r="D181" s="12" t="s">
        <v>90</v>
      </c>
      <c r="E181" s="7">
        <v>3600</v>
      </c>
      <c r="F181" s="15">
        <v>40000</v>
      </c>
      <c r="G181" s="15"/>
      <c r="H181" s="16">
        <f t="shared" si="36"/>
        <v>0.09</v>
      </c>
      <c r="I181" s="31">
        <f t="shared" si="31"/>
        <v>10000</v>
      </c>
      <c r="J181" s="32">
        <f t="shared" si="37"/>
        <v>2.7777777777777777</v>
      </c>
      <c r="K181" s="31">
        <f t="shared" si="32"/>
        <v>10400</v>
      </c>
      <c r="L181" s="32">
        <f t="shared" si="38"/>
        <v>2.888888888888889</v>
      </c>
      <c r="M181" s="31">
        <f t="shared" si="33"/>
        <v>10800</v>
      </c>
      <c r="N181" s="32">
        <f t="shared" si="39"/>
        <v>3</v>
      </c>
      <c r="O181" s="31">
        <f t="shared" si="34"/>
        <v>11200.000000000002</v>
      </c>
      <c r="P181" s="32">
        <f t="shared" si="40"/>
        <v>3.1111111111111116</v>
      </c>
      <c r="Q181" s="15">
        <f t="shared" si="35"/>
        <v>11600</v>
      </c>
      <c r="R181" s="14">
        <f t="shared" si="41"/>
        <v>3.2222222222222223</v>
      </c>
      <c r="S181" s="13">
        <f t="shared" si="42"/>
        <v>7200</v>
      </c>
      <c r="T181" s="13">
        <f t="shared" si="30"/>
        <v>7200</v>
      </c>
      <c r="U181" s="13">
        <f t="shared" si="44"/>
        <v>7200</v>
      </c>
      <c r="V181" s="20">
        <f t="shared" si="43"/>
        <v>2</v>
      </c>
    </row>
    <row r="182" spans="1:22" ht="30">
      <c r="A182" s="10">
        <v>170</v>
      </c>
      <c r="B182" s="2" t="s">
        <v>5</v>
      </c>
      <c r="C182" s="2" t="s">
        <v>3</v>
      </c>
      <c r="D182" s="2"/>
      <c r="E182" s="3">
        <v>5400</v>
      </c>
      <c r="F182" s="13">
        <v>37000</v>
      </c>
      <c r="G182" s="13">
        <f>VLOOKUP(B182,'[1]Quan Tan Phú'!$B$7:$E$232,4,0)/1000</f>
        <v>45000</v>
      </c>
      <c r="H182" s="18">
        <f t="shared" si="36"/>
        <v>0.14594594594594595</v>
      </c>
      <c r="I182" s="31">
        <f t="shared" si="31"/>
        <v>9250</v>
      </c>
      <c r="J182" s="32">
        <f t="shared" si="37"/>
        <v>1.712962962962963</v>
      </c>
      <c r="K182" s="31">
        <f t="shared" si="32"/>
        <v>9620</v>
      </c>
      <c r="L182" s="32">
        <f t="shared" si="38"/>
        <v>1.7814814814814814</v>
      </c>
      <c r="M182" s="31">
        <f t="shared" si="33"/>
        <v>9990</v>
      </c>
      <c r="N182" s="32">
        <f t="shared" si="39"/>
        <v>1.85</v>
      </c>
      <c r="O182" s="31">
        <f t="shared" si="34"/>
        <v>10360.000000000002</v>
      </c>
      <c r="P182" s="32">
        <f t="shared" si="40"/>
        <v>1.918518518518519</v>
      </c>
      <c r="Q182" s="15">
        <f t="shared" si="35"/>
        <v>10730</v>
      </c>
      <c r="R182" s="14">
        <f t="shared" si="41"/>
        <v>1.987037037037037</v>
      </c>
      <c r="S182" s="13">
        <f t="shared" si="42"/>
        <v>10800</v>
      </c>
      <c r="T182" s="13">
        <f t="shared" si="30"/>
        <v>10730</v>
      </c>
      <c r="U182" s="13">
        <f t="shared" si="44"/>
        <v>10700</v>
      </c>
      <c r="V182" s="20">
        <f t="shared" si="43"/>
        <v>1.9814814814814814</v>
      </c>
    </row>
    <row r="183" spans="1:22" s="17" customFormat="1" ht="30">
      <c r="A183" s="10">
        <v>171</v>
      </c>
      <c r="B183" s="11" t="s">
        <v>91</v>
      </c>
      <c r="C183" s="12" t="s">
        <v>53</v>
      </c>
      <c r="D183" s="12" t="s">
        <v>10</v>
      </c>
      <c r="E183" s="7">
        <v>4700</v>
      </c>
      <c r="F183" s="15">
        <v>72000</v>
      </c>
      <c r="G183" s="15"/>
      <c r="H183" s="16">
        <f t="shared" si="36"/>
        <v>0.06527777777777778</v>
      </c>
      <c r="I183" s="31">
        <f t="shared" si="31"/>
        <v>18000</v>
      </c>
      <c r="J183" s="32">
        <f t="shared" si="37"/>
        <v>3.8297872340425534</v>
      </c>
      <c r="K183" s="31">
        <f t="shared" si="32"/>
        <v>18720</v>
      </c>
      <c r="L183" s="32">
        <f t="shared" si="38"/>
        <v>3.9829787234042553</v>
      </c>
      <c r="M183" s="31">
        <f t="shared" si="33"/>
        <v>19440</v>
      </c>
      <c r="N183" s="32">
        <f t="shared" si="39"/>
        <v>4.136170212765958</v>
      </c>
      <c r="O183" s="31">
        <f t="shared" si="34"/>
        <v>20160.000000000004</v>
      </c>
      <c r="P183" s="32">
        <f t="shared" si="40"/>
        <v>4.28936170212766</v>
      </c>
      <c r="Q183" s="15">
        <f t="shared" si="35"/>
        <v>20880</v>
      </c>
      <c r="R183" s="14">
        <f t="shared" si="41"/>
        <v>4.4425531914893615</v>
      </c>
      <c r="S183" s="13">
        <f t="shared" si="42"/>
        <v>9400</v>
      </c>
      <c r="T183" s="13">
        <f t="shared" si="30"/>
        <v>9400</v>
      </c>
      <c r="U183" s="13">
        <f t="shared" si="44"/>
        <v>9400</v>
      </c>
      <c r="V183" s="20">
        <f t="shared" si="43"/>
        <v>2</v>
      </c>
    </row>
    <row r="184" spans="1:22" s="17" customFormat="1" ht="30">
      <c r="A184" s="10">
        <v>172</v>
      </c>
      <c r="B184" s="11" t="s">
        <v>92</v>
      </c>
      <c r="C184" s="12" t="s">
        <v>59</v>
      </c>
      <c r="D184" s="11" t="s">
        <v>237</v>
      </c>
      <c r="E184" s="7">
        <v>3700</v>
      </c>
      <c r="F184" s="15">
        <v>33000</v>
      </c>
      <c r="G184" s="15"/>
      <c r="H184" s="16">
        <f t="shared" si="36"/>
        <v>0.11212121212121212</v>
      </c>
      <c r="I184" s="31">
        <f t="shared" si="31"/>
        <v>8250</v>
      </c>
      <c r="J184" s="32">
        <f t="shared" si="37"/>
        <v>2.22972972972973</v>
      </c>
      <c r="K184" s="31">
        <f t="shared" si="32"/>
        <v>8580</v>
      </c>
      <c r="L184" s="32">
        <f t="shared" si="38"/>
        <v>2.3189189189189188</v>
      </c>
      <c r="M184" s="31">
        <f t="shared" si="33"/>
        <v>8910</v>
      </c>
      <c r="N184" s="32">
        <f t="shared" si="39"/>
        <v>2.408108108108108</v>
      </c>
      <c r="O184" s="31">
        <f t="shared" si="34"/>
        <v>9240</v>
      </c>
      <c r="P184" s="32">
        <f t="shared" si="40"/>
        <v>2.497297297297297</v>
      </c>
      <c r="Q184" s="15">
        <f t="shared" si="35"/>
        <v>9570</v>
      </c>
      <c r="R184" s="14">
        <f t="shared" si="41"/>
        <v>2.5864864864864865</v>
      </c>
      <c r="S184" s="13">
        <f t="shared" si="42"/>
        <v>7400</v>
      </c>
      <c r="T184" s="13">
        <f t="shared" si="30"/>
        <v>7400</v>
      </c>
      <c r="U184" s="13">
        <f t="shared" si="44"/>
        <v>7400</v>
      </c>
      <c r="V184" s="20">
        <f t="shared" si="43"/>
        <v>2</v>
      </c>
    </row>
    <row r="185" spans="1:22" ht="30">
      <c r="A185" s="10">
        <v>173</v>
      </c>
      <c r="B185" s="2" t="s">
        <v>6</v>
      </c>
      <c r="C185" s="2" t="s">
        <v>3</v>
      </c>
      <c r="D185" s="2"/>
      <c r="E185" s="3">
        <v>6000</v>
      </c>
      <c r="F185" s="13">
        <v>39830.952</v>
      </c>
      <c r="G185" s="13">
        <f>VLOOKUP(B185,'[1]Quan Tan Phú'!$B$7:$E$232,4,0)/1000</f>
        <v>45000</v>
      </c>
      <c r="H185" s="18">
        <f t="shared" si="36"/>
        <v>0.1506366204854958</v>
      </c>
      <c r="I185" s="31">
        <f t="shared" si="31"/>
        <v>9957.738</v>
      </c>
      <c r="J185" s="32">
        <f t="shared" si="37"/>
        <v>1.6596229999999998</v>
      </c>
      <c r="K185" s="31">
        <f t="shared" si="32"/>
        <v>10356.04752</v>
      </c>
      <c r="L185" s="32">
        <f t="shared" si="38"/>
        <v>1.72600792</v>
      </c>
      <c r="M185" s="31">
        <f t="shared" si="33"/>
        <v>10754.35704</v>
      </c>
      <c r="N185" s="32">
        <f t="shared" si="39"/>
        <v>1.7923928400000002</v>
      </c>
      <c r="O185" s="31">
        <f t="shared" si="34"/>
        <v>11152.66656</v>
      </c>
      <c r="P185" s="32">
        <f t="shared" si="40"/>
        <v>1.85877776</v>
      </c>
      <c r="Q185" s="15">
        <f t="shared" si="35"/>
        <v>11550.976079999999</v>
      </c>
      <c r="R185" s="14">
        <f t="shared" si="41"/>
        <v>1.9251626799999997</v>
      </c>
      <c r="S185" s="13">
        <f t="shared" si="42"/>
        <v>12000</v>
      </c>
      <c r="T185" s="13">
        <f t="shared" si="30"/>
        <v>11550.976079999999</v>
      </c>
      <c r="U185" s="13">
        <f t="shared" si="44"/>
        <v>11600</v>
      </c>
      <c r="V185" s="20">
        <f t="shared" si="43"/>
        <v>1.9333333333333333</v>
      </c>
    </row>
    <row r="186" spans="1:22" s="17" customFormat="1" ht="30">
      <c r="A186" s="10">
        <v>174</v>
      </c>
      <c r="B186" s="11" t="s">
        <v>93</v>
      </c>
      <c r="C186" s="12" t="s">
        <v>56</v>
      </c>
      <c r="D186" s="12" t="s">
        <v>126</v>
      </c>
      <c r="E186" s="7">
        <v>3900</v>
      </c>
      <c r="F186" s="15">
        <v>33000</v>
      </c>
      <c r="G186" s="15"/>
      <c r="H186" s="16">
        <f t="shared" si="36"/>
        <v>0.11818181818181818</v>
      </c>
      <c r="I186" s="31">
        <f t="shared" si="31"/>
        <v>8250</v>
      </c>
      <c r="J186" s="32">
        <f t="shared" si="37"/>
        <v>2.1153846153846154</v>
      </c>
      <c r="K186" s="31">
        <f t="shared" si="32"/>
        <v>8580</v>
      </c>
      <c r="L186" s="32">
        <f t="shared" si="38"/>
        <v>2.2</v>
      </c>
      <c r="M186" s="31">
        <f t="shared" si="33"/>
        <v>8910</v>
      </c>
      <c r="N186" s="32">
        <f t="shared" si="39"/>
        <v>2.2846153846153845</v>
      </c>
      <c r="O186" s="31">
        <f t="shared" si="34"/>
        <v>9240</v>
      </c>
      <c r="P186" s="32">
        <f t="shared" si="40"/>
        <v>2.3692307692307693</v>
      </c>
      <c r="Q186" s="15">
        <f t="shared" si="35"/>
        <v>9570</v>
      </c>
      <c r="R186" s="14">
        <f t="shared" si="41"/>
        <v>2.453846153846154</v>
      </c>
      <c r="S186" s="13">
        <f t="shared" si="42"/>
        <v>7800</v>
      </c>
      <c r="T186" s="13">
        <f t="shared" si="30"/>
        <v>7800</v>
      </c>
      <c r="U186" s="13">
        <f t="shared" si="44"/>
        <v>7800</v>
      </c>
      <c r="V186" s="20">
        <f t="shared" si="43"/>
        <v>2</v>
      </c>
    </row>
    <row r="187" spans="1:22" ht="30">
      <c r="A187" s="10">
        <v>175</v>
      </c>
      <c r="B187" s="2" t="s">
        <v>94</v>
      </c>
      <c r="C187" s="2" t="s">
        <v>3</v>
      </c>
      <c r="D187" s="2"/>
      <c r="E187" s="3">
        <v>3600</v>
      </c>
      <c r="F187" s="13">
        <v>32000</v>
      </c>
      <c r="G187" s="13">
        <f>VLOOKUP(B187,'[1]Quan Tan Phú'!$B$7:$E$232,4,0)/1000</f>
        <v>32000</v>
      </c>
      <c r="H187" s="18">
        <f t="shared" si="36"/>
        <v>0.1125</v>
      </c>
      <c r="I187" s="31">
        <f t="shared" si="31"/>
        <v>8000</v>
      </c>
      <c r="J187" s="32">
        <f t="shared" si="37"/>
        <v>2.2222222222222223</v>
      </c>
      <c r="K187" s="31">
        <f t="shared" si="32"/>
        <v>8320</v>
      </c>
      <c r="L187" s="32">
        <f t="shared" si="38"/>
        <v>2.311111111111111</v>
      </c>
      <c r="M187" s="31">
        <f t="shared" si="33"/>
        <v>8640</v>
      </c>
      <c r="N187" s="32">
        <f t="shared" si="39"/>
        <v>2.4</v>
      </c>
      <c r="O187" s="31">
        <f t="shared" si="34"/>
        <v>8960</v>
      </c>
      <c r="P187" s="32">
        <f t="shared" si="40"/>
        <v>2.488888888888889</v>
      </c>
      <c r="Q187" s="15">
        <f t="shared" si="35"/>
        <v>9280</v>
      </c>
      <c r="R187" s="14">
        <f t="shared" si="41"/>
        <v>2.577777777777778</v>
      </c>
      <c r="S187" s="13">
        <f t="shared" si="42"/>
        <v>7200</v>
      </c>
      <c r="T187" s="13">
        <f t="shared" si="30"/>
        <v>7200</v>
      </c>
      <c r="U187" s="13">
        <f t="shared" si="44"/>
        <v>7200</v>
      </c>
      <c r="V187" s="20">
        <f t="shared" si="43"/>
        <v>2</v>
      </c>
    </row>
    <row r="188" spans="1:22" ht="30">
      <c r="A188" s="10">
        <v>176</v>
      </c>
      <c r="B188" s="2" t="s">
        <v>130</v>
      </c>
      <c r="C188" s="2" t="s">
        <v>3</v>
      </c>
      <c r="D188" s="2"/>
      <c r="E188" s="3">
        <v>4700</v>
      </c>
      <c r="F188" s="13">
        <v>34850</v>
      </c>
      <c r="G188" s="13">
        <f>VLOOKUP(B188,'[1]Quan Tan Phú'!$B$7:$E$232,4,0)/1000</f>
        <v>40000</v>
      </c>
      <c r="H188" s="18">
        <f t="shared" si="36"/>
        <v>0.13486370157819225</v>
      </c>
      <c r="I188" s="31">
        <f t="shared" si="31"/>
        <v>8712.5</v>
      </c>
      <c r="J188" s="32">
        <f t="shared" si="37"/>
        <v>1.8537234042553192</v>
      </c>
      <c r="K188" s="31">
        <f t="shared" si="32"/>
        <v>9061</v>
      </c>
      <c r="L188" s="32">
        <f t="shared" si="38"/>
        <v>1.927872340425532</v>
      </c>
      <c r="M188" s="31">
        <f t="shared" si="33"/>
        <v>9409.5</v>
      </c>
      <c r="N188" s="32">
        <f t="shared" si="39"/>
        <v>2.0020212765957446</v>
      </c>
      <c r="O188" s="31">
        <f t="shared" si="34"/>
        <v>9758.000000000002</v>
      </c>
      <c r="P188" s="32">
        <f t="shared" si="40"/>
        <v>2.076170212765958</v>
      </c>
      <c r="Q188" s="15">
        <f t="shared" si="35"/>
        <v>10106.5</v>
      </c>
      <c r="R188" s="14">
        <f t="shared" si="41"/>
        <v>2.15031914893617</v>
      </c>
      <c r="S188" s="13">
        <f t="shared" si="42"/>
        <v>9400</v>
      </c>
      <c r="T188" s="13">
        <f t="shared" si="30"/>
        <v>9400</v>
      </c>
      <c r="U188" s="13">
        <f t="shared" si="44"/>
        <v>9400</v>
      </c>
      <c r="V188" s="20">
        <f t="shared" si="43"/>
        <v>2</v>
      </c>
    </row>
    <row r="189" spans="1:22" ht="30">
      <c r="A189" s="10">
        <v>177</v>
      </c>
      <c r="B189" s="2" t="s">
        <v>60</v>
      </c>
      <c r="C189" s="2" t="s">
        <v>3</v>
      </c>
      <c r="D189" s="2"/>
      <c r="E189" s="3">
        <v>5000</v>
      </c>
      <c r="F189" s="13">
        <v>34000</v>
      </c>
      <c r="G189" s="13">
        <f>VLOOKUP(B189,'[1]Quan Tan Phú'!$B$7:$E$232,4,0)/1000</f>
        <v>40000</v>
      </c>
      <c r="H189" s="18">
        <f t="shared" si="36"/>
        <v>0.14705882352941177</v>
      </c>
      <c r="I189" s="31">
        <f t="shared" si="31"/>
        <v>8500</v>
      </c>
      <c r="J189" s="32">
        <f t="shared" si="37"/>
        <v>1.7</v>
      </c>
      <c r="K189" s="31">
        <f t="shared" si="32"/>
        <v>8840</v>
      </c>
      <c r="L189" s="32">
        <f t="shared" si="38"/>
        <v>1.768</v>
      </c>
      <c r="M189" s="31">
        <f t="shared" si="33"/>
        <v>9180</v>
      </c>
      <c r="N189" s="32">
        <f t="shared" si="39"/>
        <v>1.836</v>
      </c>
      <c r="O189" s="31">
        <f t="shared" si="34"/>
        <v>9520</v>
      </c>
      <c r="P189" s="32">
        <f t="shared" si="40"/>
        <v>1.904</v>
      </c>
      <c r="Q189" s="15">
        <f t="shared" si="35"/>
        <v>9860</v>
      </c>
      <c r="R189" s="14">
        <f t="shared" si="41"/>
        <v>1.972</v>
      </c>
      <c r="S189" s="13">
        <f t="shared" si="42"/>
        <v>10000</v>
      </c>
      <c r="T189" s="13">
        <f t="shared" si="30"/>
        <v>9860</v>
      </c>
      <c r="U189" s="13">
        <f t="shared" si="44"/>
        <v>9900</v>
      </c>
      <c r="V189" s="20">
        <f t="shared" si="43"/>
        <v>1.98</v>
      </c>
    </row>
    <row r="190" spans="1:22" ht="30">
      <c r="A190" s="10">
        <v>178</v>
      </c>
      <c r="B190" s="2" t="s">
        <v>95</v>
      </c>
      <c r="C190" s="2" t="s">
        <v>3</v>
      </c>
      <c r="D190" s="2"/>
      <c r="E190" s="3">
        <v>5400</v>
      </c>
      <c r="F190" s="13">
        <v>45000</v>
      </c>
      <c r="G190" s="13">
        <f>VLOOKUP(B190,'[1]Quan Tan Phú'!$B$7:$E$232,4,0)/1000</f>
        <v>30000</v>
      </c>
      <c r="H190" s="18">
        <f t="shared" si="36"/>
        <v>0.12</v>
      </c>
      <c r="I190" s="31">
        <f t="shared" si="31"/>
        <v>11250</v>
      </c>
      <c r="J190" s="32">
        <f t="shared" si="37"/>
        <v>2.0833333333333335</v>
      </c>
      <c r="K190" s="31">
        <f t="shared" si="32"/>
        <v>11700</v>
      </c>
      <c r="L190" s="32">
        <f t="shared" si="38"/>
        <v>2.1666666666666665</v>
      </c>
      <c r="M190" s="31">
        <f t="shared" si="33"/>
        <v>12150</v>
      </c>
      <c r="N190" s="32">
        <f t="shared" si="39"/>
        <v>2.25</v>
      </c>
      <c r="O190" s="31">
        <f t="shared" si="34"/>
        <v>12600.000000000002</v>
      </c>
      <c r="P190" s="32">
        <f t="shared" si="40"/>
        <v>2.3333333333333335</v>
      </c>
      <c r="Q190" s="15">
        <f t="shared" si="35"/>
        <v>13050</v>
      </c>
      <c r="R190" s="14">
        <f t="shared" si="41"/>
        <v>2.4166666666666665</v>
      </c>
      <c r="S190" s="13">
        <f t="shared" si="42"/>
        <v>10800</v>
      </c>
      <c r="T190" s="13">
        <f aca="true" t="shared" si="45" ref="T190:T249">+IF(Q190&lt;S190,Q190,S190)</f>
        <v>10800</v>
      </c>
      <c r="U190" s="13">
        <f t="shared" si="44"/>
        <v>10800</v>
      </c>
      <c r="V190" s="20">
        <f t="shared" si="43"/>
        <v>2</v>
      </c>
    </row>
    <row r="191" spans="1:22" ht="15">
      <c r="A191" s="10">
        <v>179</v>
      </c>
      <c r="B191" s="2" t="s">
        <v>196</v>
      </c>
      <c r="C191" s="2" t="s">
        <v>3</v>
      </c>
      <c r="D191" s="2"/>
      <c r="E191" s="3">
        <v>5400</v>
      </c>
      <c r="F191" s="13">
        <v>39219.236</v>
      </c>
      <c r="G191" s="13">
        <f>VLOOKUP(B191,'[1]Quan Tan Phú'!$B$7:$E$232,4,0)/1000</f>
        <v>40000</v>
      </c>
      <c r="H191" s="18">
        <f t="shared" si="36"/>
        <v>0.13768753679954399</v>
      </c>
      <c r="I191" s="31">
        <f t="shared" si="31"/>
        <v>9804.809</v>
      </c>
      <c r="J191" s="32">
        <f t="shared" si="37"/>
        <v>1.8157053703703703</v>
      </c>
      <c r="K191" s="31">
        <f t="shared" si="32"/>
        <v>10197.00136</v>
      </c>
      <c r="L191" s="32">
        <f t="shared" si="38"/>
        <v>1.8883335851851852</v>
      </c>
      <c r="M191" s="31">
        <f t="shared" si="33"/>
        <v>10589.19372</v>
      </c>
      <c r="N191" s="32">
        <f t="shared" si="39"/>
        <v>1.9609618</v>
      </c>
      <c r="O191" s="31">
        <f t="shared" si="34"/>
        <v>10981.38608</v>
      </c>
      <c r="P191" s="32">
        <f t="shared" si="40"/>
        <v>2.033590014814815</v>
      </c>
      <c r="Q191" s="15">
        <f t="shared" si="35"/>
        <v>11373.578439999997</v>
      </c>
      <c r="R191" s="14">
        <f t="shared" si="41"/>
        <v>2.1062182296296292</v>
      </c>
      <c r="S191" s="13">
        <f t="shared" si="42"/>
        <v>10800</v>
      </c>
      <c r="T191" s="13">
        <f t="shared" si="45"/>
        <v>10800</v>
      </c>
      <c r="U191" s="13">
        <f t="shared" si="44"/>
        <v>10800</v>
      </c>
      <c r="V191" s="20">
        <f t="shared" si="43"/>
        <v>2</v>
      </c>
    </row>
    <row r="192" spans="1:22" s="17" customFormat="1" ht="30">
      <c r="A192" s="10">
        <v>180</v>
      </c>
      <c r="B192" s="11" t="s">
        <v>218</v>
      </c>
      <c r="C192" s="12" t="s">
        <v>62</v>
      </c>
      <c r="D192" s="12" t="s">
        <v>74</v>
      </c>
      <c r="E192" s="7">
        <v>3000</v>
      </c>
      <c r="F192" s="15">
        <v>29000</v>
      </c>
      <c r="G192" s="15"/>
      <c r="H192" s="16">
        <f t="shared" si="36"/>
        <v>0.10344827586206896</v>
      </c>
      <c r="I192" s="31">
        <f t="shared" si="31"/>
        <v>7250</v>
      </c>
      <c r="J192" s="32">
        <f t="shared" si="37"/>
        <v>2.4166666666666665</v>
      </c>
      <c r="K192" s="31">
        <f t="shared" si="32"/>
        <v>7540</v>
      </c>
      <c r="L192" s="32">
        <f t="shared" si="38"/>
        <v>2.513333333333333</v>
      </c>
      <c r="M192" s="31">
        <f t="shared" si="33"/>
        <v>7830.000000000001</v>
      </c>
      <c r="N192" s="32">
        <f t="shared" si="39"/>
        <v>2.6100000000000003</v>
      </c>
      <c r="O192" s="31">
        <f t="shared" si="34"/>
        <v>8120.000000000001</v>
      </c>
      <c r="P192" s="32">
        <f t="shared" si="40"/>
        <v>2.706666666666667</v>
      </c>
      <c r="Q192" s="15">
        <f t="shared" si="35"/>
        <v>8410</v>
      </c>
      <c r="R192" s="14">
        <f t="shared" si="41"/>
        <v>2.8033333333333332</v>
      </c>
      <c r="S192" s="13">
        <f t="shared" si="42"/>
        <v>6000</v>
      </c>
      <c r="T192" s="13">
        <f t="shared" si="45"/>
        <v>6000</v>
      </c>
      <c r="U192" s="13">
        <f t="shared" si="44"/>
        <v>6000</v>
      </c>
      <c r="V192" s="20">
        <f t="shared" si="43"/>
        <v>2</v>
      </c>
    </row>
    <row r="193" spans="1:22" s="17" customFormat="1" ht="30">
      <c r="A193" s="10">
        <v>181</v>
      </c>
      <c r="B193" s="11" t="s">
        <v>96</v>
      </c>
      <c r="C193" s="12" t="s">
        <v>22</v>
      </c>
      <c r="D193" s="12" t="s">
        <v>59</v>
      </c>
      <c r="E193" s="7">
        <v>2600</v>
      </c>
      <c r="F193" s="15">
        <v>35000</v>
      </c>
      <c r="G193" s="15"/>
      <c r="H193" s="16">
        <f t="shared" si="36"/>
        <v>0.07428571428571429</v>
      </c>
      <c r="I193" s="31">
        <f t="shared" si="31"/>
        <v>8750</v>
      </c>
      <c r="J193" s="32">
        <f t="shared" si="37"/>
        <v>3.3653846153846154</v>
      </c>
      <c r="K193" s="31">
        <f t="shared" si="32"/>
        <v>9100</v>
      </c>
      <c r="L193" s="32">
        <f t="shared" si="38"/>
        <v>3.5</v>
      </c>
      <c r="M193" s="31">
        <f t="shared" si="33"/>
        <v>9450</v>
      </c>
      <c r="N193" s="32">
        <f t="shared" si="39"/>
        <v>3.6346153846153846</v>
      </c>
      <c r="O193" s="31">
        <f t="shared" si="34"/>
        <v>9800.000000000002</v>
      </c>
      <c r="P193" s="32">
        <f t="shared" si="40"/>
        <v>3.76923076923077</v>
      </c>
      <c r="Q193" s="15">
        <f t="shared" si="35"/>
        <v>10150</v>
      </c>
      <c r="R193" s="14">
        <f t="shared" si="41"/>
        <v>3.9038461538461537</v>
      </c>
      <c r="S193" s="13">
        <f t="shared" si="42"/>
        <v>5200</v>
      </c>
      <c r="T193" s="13">
        <f t="shared" si="45"/>
        <v>5200</v>
      </c>
      <c r="U193" s="13">
        <f t="shared" si="44"/>
        <v>5200</v>
      </c>
      <c r="V193" s="20">
        <f t="shared" si="43"/>
        <v>2</v>
      </c>
    </row>
    <row r="194" spans="1:22" ht="30">
      <c r="A194" s="10">
        <v>182</v>
      </c>
      <c r="B194" s="2" t="s">
        <v>54</v>
      </c>
      <c r="C194" s="2" t="s">
        <v>3</v>
      </c>
      <c r="D194" s="2"/>
      <c r="E194" s="3">
        <v>5400</v>
      </c>
      <c r="F194" s="13">
        <v>54465.838</v>
      </c>
      <c r="G194" s="13">
        <f>VLOOKUP(B194,'[1]Quan Tan Phú'!$B$7:$E$232,4,0)/1000</f>
        <v>40000</v>
      </c>
      <c r="H194" s="18">
        <f t="shared" si="36"/>
        <v>0.0991447152617022</v>
      </c>
      <c r="I194" s="31">
        <f t="shared" si="31"/>
        <v>13616.4595</v>
      </c>
      <c r="J194" s="32">
        <f t="shared" si="37"/>
        <v>2.521566574074074</v>
      </c>
      <c r="K194" s="31">
        <f t="shared" si="32"/>
        <v>14161.117880000002</v>
      </c>
      <c r="L194" s="32">
        <f t="shared" si="38"/>
        <v>2.6224292370370375</v>
      </c>
      <c r="M194" s="31">
        <f t="shared" si="33"/>
        <v>14705.776260000002</v>
      </c>
      <c r="N194" s="32">
        <f t="shared" si="39"/>
        <v>2.7232919000000004</v>
      </c>
      <c r="O194" s="31">
        <f t="shared" si="34"/>
        <v>15250.434640000003</v>
      </c>
      <c r="P194" s="32">
        <f t="shared" si="40"/>
        <v>2.8241545629629634</v>
      </c>
      <c r="Q194" s="15">
        <f t="shared" si="35"/>
        <v>15795.09302</v>
      </c>
      <c r="R194" s="14">
        <f t="shared" si="41"/>
        <v>2.925017225925926</v>
      </c>
      <c r="S194" s="13">
        <f t="shared" si="42"/>
        <v>10800</v>
      </c>
      <c r="T194" s="13">
        <f t="shared" si="45"/>
        <v>10800</v>
      </c>
      <c r="U194" s="13">
        <f t="shared" si="44"/>
        <v>10800</v>
      </c>
      <c r="V194" s="20">
        <f t="shared" si="43"/>
        <v>2</v>
      </c>
    </row>
    <row r="195" spans="1:22" ht="15">
      <c r="A195" s="10">
        <v>183</v>
      </c>
      <c r="B195" s="2" t="s">
        <v>28</v>
      </c>
      <c r="C195" s="2" t="s">
        <v>3</v>
      </c>
      <c r="D195" s="2"/>
      <c r="E195" s="3">
        <v>2800</v>
      </c>
      <c r="F195" s="13">
        <v>30000</v>
      </c>
      <c r="G195" s="13">
        <f>VLOOKUP(B195,'[1]Quan Tan Phú'!$B$7:$E$232,4,0)/1000</f>
        <v>30000</v>
      </c>
      <c r="H195" s="18">
        <f t="shared" si="36"/>
        <v>0.09333333333333334</v>
      </c>
      <c r="I195" s="31">
        <f t="shared" si="31"/>
        <v>7500</v>
      </c>
      <c r="J195" s="32">
        <f t="shared" si="37"/>
        <v>2.6785714285714284</v>
      </c>
      <c r="K195" s="31">
        <f t="shared" si="32"/>
        <v>7800</v>
      </c>
      <c r="L195" s="32">
        <f t="shared" si="38"/>
        <v>2.7857142857142856</v>
      </c>
      <c r="M195" s="31">
        <f t="shared" si="33"/>
        <v>8100.000000000001</v>
      </c>
      <c r="N195" s="32">
        <f t="shared" si="39"/>
        <v>2.8928571428571432</v>
      </c>
      <c r="O195" s="31">
        <f t="shared" si="34"/>
        <v>8400</v>
      </c>
      <c r="P195" s="32">
        <f t="shared" si="40"/>
        <v>3</v>
      </c>
      <c r="Q195" s="15">
        <f t="shared" si="35"/>
        <v>8700</v>
      </c>
      <c r="R195" s="14">
        <f t="shared" si="41"/>
        <v>3.107142857142857</v>
      </c>
      <c r="S195" s="13">
        <f t="shared" si="42"/>
        <v>5600</v>
      </c>
      <c r="T195" s="13">
        <f t="shared" si="45"/>
        <v>5600</v>
      </c>
      <c r="U195" s="13">
        <f t="shared" si="44"/>
        <v>5600</v>
      </c>
      <c r="V195" s="20">
        <f t="shared" si="43"/>
        <v>2</v>
      </c>
    </row>
    <row r="196" spans="1:22" s="17" customFormat="1" ht="30">
      <c r="A196" s="10">
        <v>184</v>
      </c>
      <c r="B196" s="11" t="s">
        <v>78</v>
      </c>
      <c r="C196" s="12" t="s">
        <v>255</v>
      </c>
      <c r="D196" s="12" t="s">
        <v>42</v>
      </c>
      <c r="E196" s="7">
        <v>2500</v>
      </c>
      <c r="F196" s="15">
        <v>30000</v>
      </c>
      <c r="G196" s="15"/>
      <c r="H196" s="16">
        <f t="shared" si="36"/>
        <v>0.08333333333333333</v>
      </c>
      <c r="I196" s="31">
        <f t="shared" si="31"/>
        <v>7500</v>
      </c>
      <c r="J196" s="32">
        <f t="shared" si="37"/>
        <v>3</v>
      </c>
      <c r="K196" s="31">
        <f t="shared" si="32"/>
        <v>7800</v>
      </c>
      <c r="L196" s="32">
        <f t="shared" si="38"/>
        <v>3.12</v>
      </c>
      <c r="M196" s="31">
        <f t="shared" si="33"/>
        <v>8100.000000000001</v>
      </c>
      <c r="N196" s="32">
        <f t="shared" si="39"/>
        <v>3.24</v>
      </c>
      <c r="O196" s="31">
        <f t="shared" si="34"/>
        <v>8400</v>
      </c>
      <c r="P196" s="32">
        <f t="shared" si="40"/>
        <v>3.36</v>
      </c>
      <c r="Q196" s="15">
        <f t="shared" si="35"/>
        <v>8700</v>
      </c>
      <c r="R196" s="14">
        <f t="shared" si="41"/>
        <v>3.48</v>
      </c>
      <c r="S196" s="13">
        <f t="shared" si="42"/>
        <v>5000</v>
      </c>
      <c r="T196" s="13">
        <f t="shared" si="45"/>
        <v>5000</v>
      </c>
      <c r="U196" s="13">
        <f t="shared" si="44"/>
        <v>5000</v>
      </c>
      <c r="V196" s="20">
        <f t="shared" si="43"/>
        <v>2</v>
      </c>
    </row>
    <row r="197" spans="1:22" ht="15">
      <c r="A197" s="10">
        <v>185</v>
      </c>
      <c r="B197" s="2" t="s">
        <v>97</v>
      </c>
      <c r="C197" s="2" t="s">
        <v>3</v>
      </c>
      <c r="D197" s="2"/>
      <c r="E197" s="3">
        <v>4700</v>
      </c>
      <c r="F197" s="13">
        <v>43418.457</v>
      </c>
      <c r="G197" s="13">
        <f>VLOOKUP(B197,'[1]Quan Tan Phú'!$B$7:$E$232,4,0)/1000</f>
        <v>35000</v>
      </c>
      <c r="H197" s="18">
        <f t="shared" si="36"/>
        <v>0.108248895164561</v>
      </c>
      <c r="I197" s="31">
        <f t="shared" si="31"/>
        <v>10854.61425</v>
      </c>
      <c r="J197" s="32">
        <f t="shared" si="37"/>
        <v>2.3094923936170213</v>
      </c>
      <c r="K197" s="31">
        <f t="shared" si="32"/>
        <v>11288.798820000002</v>
      </c>
      <c r="L197" s="32">
        <f t="shared" si="38"/>
        <v>2.4018720893617025</v>
      </c>
      <c r="M197" s="31">
        <f t="shared" si="33"/>
        <v>11722.983390000001</v>
      </c>
      <c r="N197" s="32">
        <f t="shared" si="39"/>
        <v>2.4942517851063832</v>
      </c>
      <c r="O197" s="31">
        <f t="shared" si="34"/>
        <v>12157.167960000002</v>
      </c>
      <c r="P197" s="32">
        <f t="shared" si="40"/>
        <v>2.5866314808510644</v>
      </c>
      <c r="Q197" s="15">
        <f t="shared" si="35"/>
        <v>12591.35253</v>
      </c>
      <c r="R197" s="14">
        <f t="shared" si="41"/>
        <v>2.6790111765957447</v>
      </c>
      <c r="S197" s="13">
        <f t="shared" si="42"/>
        <v>9400</v>
      </c>
      <c r="T197" s="13">
        <f t="shared" si="45"/>
        <v>9400</v>
      </c>
      <c r="U197" s="13">
        <f t="shared" si="44"/>
        <v>9400</v>
      </c>
      <c r="V197" s="20">
        <f t="shared" si="43"/>
        <v>2</v>
      </c>
    </row>
    <row r="198" spans="1:22" ht="15">
      <c r="A198" s="10">
        <v>186</v>
      </c>
      <c r="B198" s="2" t="s">
        <v>98</v>
      </c>
      <c r="C198" s="2" t="s">
        <v>3</v>
      </c>
      <c r="D198" s="2"/>
      <c r="E198" s="3">
        <v>5000</v>
      </c>
      <c r="F198" s="13">
        <v>34797.667</v>
      </c>
      <c r="G198" s="13">
        <f>VLOOKUP(B198,'[1]Quan Tan Phú'!$B$7:$E$232,4,0)/1000</f>
        <v>35000</v>
      </c>
      <c r="H198" s="18">
        <f t="shared" si="36"/>
        <v>0.14368779378226706</v>
      </c>
      <c r="I198" s="31">
        <f aca="true" t="shared" si="46" ref="I198:I249">+F198*0.25</f>
        <v>8699.41675</v>
      </c>
      <c r="J198" s="32">
        <f t="shared" si="37"/>
        <v>1.7398833500000002</v>
      </c>
      <c r="K198" s="31">
        <f aca="true" t="shared" si="47" ref="K198:K249">+F198*0.26</f>
        <v>9047.39342</v>
      </c>
      <c r="L198" s="32">
        <f t="shared" si="38"/>
        <v>1.8094786840000001</v>
      </c>
      <c r="M198" s="31">
        <f aca="true" t="shared" si="48" ref="M198:M249">+F198*0.27</f>
        <v>9395.37009</v>
      </c>
      <c r="N198" s="32">
        <f t="shared" si="39"/>
        <v>1.879074018</v>
      </c>
      <c r="O198" s="31">
        <f aca="true" t="shared" si="49" ref="O198:O249">+F198*0.28</f>
        <v>9743.346760000002</v>
      </c>
      <c r="P198" s="32">
        <f t="shared" si="40"/>
        <v>1.9486693520000005</v>
      </c>
      <c r="Q198" s="15">
        <f aca="true" t="shared" si="50" ref="Q198:Q249">+F198*0.29</f>
        <v>10091.32343</v>
      </c>
      <c r="R198" s="14">
        <f t="shared" si="41"/>
        <v>2.018264686</v>
      </c>
      <c r="S198" s="13">
        <f t="shared" si="42"/>
        <v>10000</v>
      </c>
      <c r="T198" s="13">
        <f t="shared" si="45"/>
        <v>10000</v>
      </c>
      <c r="U198" s="13">
        <f t="shared" si="44"/>
        <v>10000</v>
      </c>
      <c r="V198" s="20">
        <f t="shared" si="43"/>
        <v>2</v>
      </c>
    </row>
    <row r="199" spans="1:22" ht="30">
      <c r="A199" s="10">
        <v>187</v>
      </c>
      <c r="B199" s="2" t="s">
        <v>99</v>
      </c>
      <c r="C199" s="2" t="s">
        <v>212</v>
      </c>
      <c r="D199" s="2" t="s">
        <v>203</v>
      </c>
      <c r="E199" s="3">
        <v>4200</v>
      </c>
      <c r="F199" s="13">
        <v>35000</v>
      </c>
      <c r="G199" s="13">
        <f>VLOOKUP(B199,'[1]Quan Tan Phú'!$B$7:$E$232,4,0)/1000</f>
        <v>35000</v>
      </c>
      <c r="H199" s="18">
        <f aca="true" t="shared" si="51" ref="H199:H249">+E199/F199</f>
        <v>0.12</v>
      </c>
      <c r="I199" s="31">
        <f t="shared" si="46"/>
        <v>8750</v>
      </c>
      <c r="J199" s="32">
        <f aca="true" t="shared" si="52" ref="J199:J249">+I199/E199</f>
        <v>2.0833333333333335</v>
      </c>
      <c r="K199" s="31">
        <f t="shared" si="47"/>
        <v>9100</v>
      </c>
      <c r="L199" s="32">
        <f aca="true" t="shared" si="53" ref="L199:L249">+K199/E199</f>
        <v>2.1666666666666665</v>
      </c>
      <c r="M199" s="31">
        <f t="shared" si="48"/>
        <v>9450</v>
      </c>
      <c r="N199" s="32">
        <f aca="true" t="shared" si="54" ref="N199:N249">+M199/E199</f>
        <v>2.25</v>
      </c>
      <c r="O199" s="31">
        <f t="shared" si="49"/>
        <v>9800.000000000002</v>
      </c>
      <c r="P199" s="32">
        <f aca="true" t="shared" si="55" ref="P199:P249">+O199/E199</f>
        <v>2.333333333333334</v>
      </c>
      <c r="Q199" s="15">
        <f t="shared" si="50"/>
        <v>10150</v>
      </c>
      <c r="R199" s="14">
        <f aca="true" t="shared" si="56" ref="R199:R249">+Q199/E199</f>
        <v>2.4166666666666665</v>
      </c>
      <c r="S199" s="13">
        <f aca="true" t="shared" si="57" ref="S199:S249">+E199*2</f>
        <v>8400</v>
      </c>
      <c r="T199" s="13">
        <f t="shared" si="45"/>
        <v>8400</v>
      </c>
      <c r="U199" s="13">
        <f t="shared" si="44"/>
        <v>8400</v>
      </c>
      <c r="V199" s="20">
        <f aca="true" t="shared" si="58" ref="V199:V249">+U199/E199</f>
        <v>2</v>
      </c>
    </row>
    <row r="200" spans="1:22" ht="15">
      <c r="A200" s="10">
        <v>188</v>
      </c>
      <c r="B200" s="2" t="s">
        <v>22</v>
      </c>
      <c r="C200" s="2" t="s">
        <v>3</v>
      </c>
      <c r="D200" s="2"/>
      <c r="E200" s="3">
        <v>4800</v>
      </c>
      <c r="F200" s="13">
        <v>40000</v>
      </c>
      <c r="G200" s="13">
        <f>VLOOKUP(B200,'[1]Quan Tan Phú'!$B$7:$E$232,4,0)/1000</f>
        <v>35000</v>
      </c>
      <c r="H200" s="18">
        <f t="shared" si="51"/>
        <v>0.12</v>
      </c>
      <c r="I200" s="31">
        <f t="shared" si="46"/>
        <v>10000</v>
      </c>
      <c r="J200" s="32">
        <f t="shared" si="52"/>
        <v>2.0833333333333335</v>
      </c>
      <c r="K200" s="31">
        <f t="shared" si="47"/>
        <v>10400</v>
      </c>
      <c r="L200" s="32">
        <f t="shared" si="53"/>
        <v>2.1666666666666665</v>
      </c>
      <c r="M200" s="31">
        <f t="shared" si="48"/>
        <v>10800</v>
      </c>
      <c r="N200" s="32">
        <f t="shared" si="54"/>
        <v>2.25</v>
      </c>
      <c r="O200" s="31">
        <f t="shared" si="49"/>
        <v>11200.000000000002</v>
      </c>
      <c r="P200" s="32">
        <f t="shared" si="55"/>
        <v>2.333333333333334</v>
      </c>
      <c r="Q200" s="15">
        <f t="shared" si="50"/>
        <v>11600</v>
      </c>
      <c r="R200" s="14">
        <f t="shared" si="56"/>
        <v>2.4166666666666665</v>
      </c>
      <c r="S200" s="13">
        <f t="shared" si="57"/>
        <v>9600</v>
      </c>
      <c r="T200" s="13">
        <f t="shared" si="45"/>
        <v>9600</v>
      </c>
      <c r="U200" s="13">
        <f aca="true" t="shared" si="59" ref="U200:U249">+ROUND(T200,-2)</f>
        <v>9600</v>
      </c>
      <c r="V200" s="20">
        <f t="shared" si="58"/>
        <v>2</v>
      </c>
    </row>
    <row r="201" spans="1:22" ht="15">
      <c r="A201" s="10">
        <v>189</v>
      </c>
      <c r="B201" s="2" t="s">
        <v>61</v>
      </c>
      <c r="C201" s="2" t="s">
        <v>3</v>
      </c>
      <c r="D201" s="2"/>
      <c r="E201" s="3">
        <v>4700</v>
      </c>
      <c r="F201" s="13">
        <v>41449</v>
      </c>
      <c r="G201" s="13">
        <f>VLOOKUP(B201,'[1]Quan Tan Phú'!$B$7:$E$232,4,0)/1000</f>
        <v>40000</v>
      </c>
      <c r="H201" s="18">
        <f t="shared" si="51"/>
        <v>0.11339236169750778</v>
      </c>
      <c r="I201" s="31">
        <f t="shared" si="46"/>
        <v>10362.25</v>
      </c>
      <c r="J201" s="32">
        <f t="shared" si="52"/>
        <v>2.2047340425531914</v>
      </c>
      <c r="K201" s="31">
        <f t="shared" si="47"/>
        <v>10776.74</v>
      </c>
      <c r="L201" s="32">
        <f t="shared" si="53"/>
        <v>2.292923404255319</v>
      </c>
      <c r="M201" s="31">
        <f t="shared" si="48"/>
        <v>11191.230000000001</v>
      </c>
      <c r="N201" s="32">
        <f t="shared" si="54"/>
        <v>2.381112765957447</v>
      </c>
      <c r="O201" s="31">
        <f t="shared" si="49"/>
        <v>11605.720000000001</v>
      </c>
      <c r="P201" s="32">
        <f t="shared" si="55"/>
        <v>2.469302127659575</v>
      </c>
      <c r="Q201" s="15">
        <f t="shared" si="50"/>
        <v>12020.21</v>
      </c>
      <c r="R201" s="14">
        <f t="shared" si="56"/>
        <v>2.557491489361702</v>
      </c>
      <c r="S201" s="13">
        <f t="shared" si="57"/>
        <v>9400</v>
      </c>
      <c r="T201" s="13">
        <f t="shared" si="45"/>
        <v>9400</v>
      </c>
      <c r="U201" s="13">
        <f t="shared" si="59"/>
        <v>9400</v>
      </c>
      <c r="V201" s="20">
        <f t="shared" si="58"/>
        <v>2</v>
      </c>
    </row>
    <row r="202" spans="1:22" ht="30">
      <c r="A202" s="10">
        <v>190</v>
      </c>
      <c r="B202" s="2" t="s">
        <v>19</v>
      </c>
      <c r="C202" s="2" t="s">
        <v>3</v>
      </c>
      <c r="D202" s="2"/>
      <c r="E202" s="3">
        <v>5400</v>
      </c>
      <c r="F202" s="13">
        <v>39219.236</v>
      </c>
      <c r="G202" s="13">
        <f>VLOOKUP(B202,'[1]Quan Tan Phú'!$B$7:$E$232,4,0)/1000</f>
        <v>40000</v>
      </c>
      <c r="H202" s="18">
        <f t="shared" si="51"/>
        <v>0.13768753679954399</v>
      </c>
      <c r="I202" s="31">
        <f t="shared" si="46"/>
        <v>9804.809</v>
      </c>
      <c r="J202" s="32">
        <f t="shared" si="52"/>
        <v>1.8157053703703703</v>
      </c>
      <c r="K202" s="31">
        <f t="shared" si="47"/>
        <v>10197.00136</v>
      </c>
      <c r="L202" s="32">
        <f t="shared" si="53"/>
        <v>1.8883335851851852</v>
      </c>
      <c r="M202" s="31">
        <f t="shared" si="48"/>
        <v>10589.19372</v>
      </c>
      <c r="N202" s="32">
        <f t="shared" si="54"/>
        <v>1.9609618</v>
      </c>
      <c r="O202" s="31">
        <f t="shared" si="49"/>
        <v>10981.38608</v>
      </c>
      <c r="P202" s="32">
        <f t="shared" si="55"/>
        <v>2.033590014814815</v>
      </c>
      <c r="Q202" s="15">
        <f t="shared" si="50"/>
        <v>11373.578439999997</v>
      </c>
      <c r="R202" s="14">
        <f t="shared" si="56"/>
        <v>2.1062182296296292</v>
      </c>
      <c r="S202" s="13">
        <f t="shared" si="57"/>
        <v>10800</v>
      </c>
      <c r="T202" s="13">
        <f t="shared" si="45"/>
        <v>10800</v>
      </c>
      <c r="U202" s="13">
        <f t="shared" si="59"/>
        <v>10800</v>
      </c>
      <c r="V202" s="20">
        <f t="shared" si="58"/>
        <v>2</v>
      </c>
    </row>
    <row r="203" spans="1:22" ht="15">
      <c r="A203" s="10">
        <v>191</v>
      </c>
      <c r="B203" s="2" t="s">
        <v>205</v>
      </c>
      <c r="C203" s="2" t="s">
        <v>3</v>
      </c>
      <c r="D203" s="2"/>
      <c r="E203" s="3">
        <v>4700</v>
      </c>
      <c r="F203" s="13">
        <v>34000</v>
      </c>
      <c r="G203" s="13">
        <f>VLOOKUP(B203,'[1]Quan Tan Phú'!$B$7:$E$232,4,0)/1000</f>
        <v>40000</v>
      </c>
      <c r="H203" s="18">
        <f t="shared" si="51"/>
        <v>0.13823529411764707</v>
      </c>
      <c r="I203" s="31">
        <f t="shared" si="46"/>
        <v>8500</v>
      </c>
      <c r="J203" s="32">
        <f t="shared" si="52"/>
        <v>1.8085106382978724</v>
      </c>
      <c r="K203" s="31">
        <f t="shared" si="47"/>
        <v>8840</v>
      </c>
      <c r="L203" s="32">
        <f t="shared" si="53"/>
        <v>1.8808510638297873</v>
      </c>
      <c r="M203" s="31">
        <f t="shared" si="48"/>
        <v>9180</v>
      </c>
      <c r="N203" s="32">
        <f t="shared" si="54"/>
        <v>1.9531914893617022</v>
      </c>
      <c r="O203" s="31">
        <f t="shared" si="49"/>
        <v>9520</v>
      </c>
      <c r="P203" s="32">
        <f t="shared" si="55"/>
        <v>2.025531914893617</v>
      </c>
      <c r="Q203" s="15">
        <f t="shared" si="50"/>
        <v>9860</v>
      </c>
      <c r="R203" s="14">
        <f t="shared" si="56"/>
        <v>2.097872340425532</v>
      </c>
      <c r="S203" s="13">
        <f t="shared" si="57"/>
        <v>9400</v>
      </c>
      <c r="T203" s="13">
        <f t="shared" si="45"/>
        <v>9400</v>
      </c>
      <c r="U203" s="13">
        <f t="shared" si="59"/>
        <v>9400</v>
      </c>
      <c r="V203" s="20">
        <f t="shared" si="58"/>
        <v>2</v>
      </c>
    </row>
    <row r="204" spans="1:22" ht="15">
      <c r="A204" s="10">
        <v>192</v>
      </c>
      <c r="B204" s="2" t="s">
        <v>224</v>
      </c>
      <c r="C204" s="2" t="s">
        <v>3</v>
      </c>
      <c r="D204" s="2"/>
      <c r="E204" s="3">
        <v>4700</v>
      </c>
      <c r="F204" s="13">
        <v>41449</v>
      </c>
      <c r="G204" s="13">
        <f>VLOOKUP(B204,'[1]Quan Tan Phú'!$B$7:$E$232,4,0)/1000</f>
        <v>40000</v>
      </c>
      <c r="H204" s="18">
        <f t="shared" si="51"/>
        <v>0.11339236169750778</v>
      </c>
      <c r="I204" s="31">
        <f t="shared" si="46"/>
        <v>10362.25</v>
      </c>
      <c r="J204" s="32">
        <f t="shared" si="52"/>
        <v>2.2047340425531914</v>
      </c>
      <c r="K204" s="31">
        <f t="shared" si="47"/>
        <v>10776.74</v>
      </c>
      <c r="L204" s="32">
        <f t="shared" si="53"/>
        <v>2.292923404255319</v>
      </c>
      <c r="M204" s="31">
        <f t="shared" si="48"/>
        <v>11191.230000000001</v>
      </c>
      <c r="N204" s="32">
        <f t="shared" si="54"/>
        <v>2.381112765957447</v>
      </c>
      <c r="O204" s="31">
        <f t="shared" si="49"/>
        <v>11605.720000000001</v>
      </c>
      <c r="P204" s="32">
        <f t="shared" si="55"/>
        <v>2.469302127659575</v>
      </c>
      <c r="Q204" s="15">
        <f t="shared" si="50"/>
        <v>12020.21</v>
      </c>
      <c r="R204" s="14">
        <f t="shared" si="56"/>
        <v>2.557491489361702</v>
      </c>
      <c r="S204" s="13">
        <f t="shared" si="57"/>
        <v>9400</v>
      </c>
      <c r="T204" s="13">
        <f t="shared" si="45"/>
        <v>9400</v>
      </c>
      <c r="U204" s="13">
        <f t="shared" si="59"/>
        <v>9400</v>
      </c>
      <c r="V204" s="20">
        <f t="shared" si="58"/>
        <v>2</v>
      </c>
    </row>
    <row r="205" spans="1:22" ht="15">
      <c r="A205" s="10">
        <v>193</v>
      </c>
      <c r="B205" s="2" t="s">
        <v>100</v>
      </c>
      <c r="C205" s="2" t="s">
        <v>3</v>
      </c>
      <c r="D205" s="2"/>
      <c r="E205" s="3">
        <v>3600</v>
      </c>
      <c r="F205" s="13">
        <v>25000</v>
      </c>
      <c r="G205" s="13">
        <f>VLOOKUP(B205,'[1]Quan Tan Phú'!$B$7:$E$232,4,0)/1000</f>
        <v>32000</v>
      </c>
      <c r="H205" s="18">
        <f t="shared" si="51"/>
        <v>0.144</v>
      </c>
      <c r="I205" s="31">
        <f t="shared" si="46"/>
        <v>6250</v>
      </c>
      <c r="J205" s="32">
        <f t="shared" si="52"/>
        <v>1.7361111111111112</v>
      </c>
      <c r="K205" s="31">
        <f t="shared" si="47"/>
        <v>6500</v>
      </c>
      <c r="L205" s="32">
        <f t="shared" si="53"/>
        <v>1.8055555555555556</v>
      </c>
      <c r="M205" s="31">
        <f t="shared" si="48"/>
        <v>6750</v>
      </c>
      <c r="N205" s="32">
        <f t="shared" si="54"/>
        <v>1.875</v>
      </c>
      <c r="O205" s="31">
        <f t="shared" si="49"/>
        <v>7000.000000000001</v>
      </c>
      <c r="P205" s="32">
        <f t="shared" si="55"/>
        <v>1.9444444444444446</v>
      </c>
      <c r="Q205" s="15">
        <f t="shared" si="50"/>
        <v>7249.999999999999</v>
      </c>
      <c r="R205" s="14">
        <f t="shared" si="56"/>
        <v>2.013888888888889</v>
      </c>
      <c r="S205" s="13">
        <f t="shared" si="57"/>
        <v>7200</v>
      </c>
      <c r="T205" s="13">
        <f t="shared" si="45"/>
        <v>7200</v>
      </c>
      <c r="U205" s="13">
        <f t="shared" si="59"/>
        <v>7200</v>
      </c>
      <c r="V205" s="20">
        <f t="shared" si="58"/>
        <v>2</v>
      </c>
    </row>
    <row r="206" spans="1:22" ht="15">
      <c r="A206" s="10">
        <v>194</v>
      </c>
      <c r="B206" s="2" t="s">
        <v>38</v>
      </c>
      <c r="C206" s="2" t="s">
        <v>3</v>
      </c>
      <c r="D206" s="2"/>
      <c r="E206" s="3">
        <v>6000</v>
      </c>
      <c r="F206" s="13">
        <v>72372.333</v>
      </c>
      <c r="G206" s="13">
        <f>VLOOKUP(B206,'[1]Quan Tan Phú'!$B$7:$E$232,4,0)/1000</f>
        <v>60000</v>
      </c>
      <c r="H206" s="18">
        <f t="shared" si="51"/>
        <v>0.08290460941752424</v>
      </c>
      <c r="I206" s="31">
        <f t="shared" si="46"/>
        <v>18093.08325</v>
      </c>
      <c r="J206" s="32">
        <f t="shared" si="52"/>
        <v>3.015513875</v>
      </c>
      <c r="K206" s="31">
        <f t="shared" si="47"/>
        <v>18816.80658</v>
      </c>
      <c r="L206" s="32">
        <f t="shared" si="53"/>
        <v>3.1361344300000003</v>
      </c>
      <c r="M206" s="31">
        <f t="shared" si="48"/>
        <v>19540.52991</v>
      </c>
      <c r="N206" s="32">
        <f t="shared" si="54"/>
        <v>3.256754985</v>
      </c>
      <c r="O206" s="31">
        <f t="shared" si="49"/>
        <v>20264.253240000002</v>
      </c>
      <c r="P206" s="32">
        <f t="shared" si="55"/>
        <v>3.3773755400000005</v>
      </c>
      <c r="Q206" s="15">
        <f t="shared" si="50"/>
        <v>20987.97657</v>
      </c>
      <c r="R206" s="14">
        <f t="shared" si="56"/>
        <v>3.497996095</v>
      </c>
      <c r="S206" s="13">
        <f t="shared" si="57"/>
        <v>12000</v>
      </c>
      <c r="T206" s="13">
        <f t="shared" si="45"/>
        <v>12000</v>
      </c>
      <c r="U206" s="13">
        <f t="shared" si="59"/>
        <v>12000</v>
      </c>
      <c r="V206" s="20">
        <f t="shared" si="58"/>
        <v>2</v>
      </c>
    </row>
    <row r="207" spans="1:22" ht="30">
      <c r="A207" s="10">
        <v>195</v>
      </c>
      <c r="B207" s="2" t="s">
        <v>101</v>
      </c>
      <c r="C207" s="2" t="s">
        <v>3</v>
      </c>
      <c r="D207" s="2"/>
      <c r="E207" s="3">
        <v>5000</v>
      </c>
      <c r="F207" s="13">
        <v>36368</v>
      </c>
      <c r="G207" s="13">
        <f>VLOOKUP(B207,'[1]Quan Tan Phú'!$B$7:$E$232,4,0)/1000</f>
        <v>35000</v>
      </c>
      <c r="H207" s="18">
        <f t="shared" si="51"/>
        <v>0.13748350197976242</v>
      </c>
      <c r="I207" s="31">
        <f t="shared" si="46"/>
        <v>9092</v>
      </c>
      <c r="J207" s="32">
        <f t="shared" si="52"/>
        <v>1.8184</v>
      </c>
      <c r="K207" s="31">
        <f t="shared" si="47"/>
        <v>9455.68</v>
      </c>
      <c r="L207" s="32">
        <f t="shared" si="53"/>
        <v>1.8911360000000002</v>
      </c>
      <c r="M207" s="31">
        <f t="shared" si="48"/>
        <v>9819.36</v>
      </c>
      <c r="N207" s="32">
        <f t="shared" si="54"/>
        <v>1.963872</v>
      </c>
      <c r="O207" s="31">
        <f t="shared" si="49"/>
        <v>10183.04</v>
      </c>
      <c r="P207" s="32">
        <f t="shared" si="55"/>
        <v>2.036608</v>
      </c>
      <c r="Q207" s="15">
        <f t="shared" si="50"/>
        <v>10546.72</v>
      </c>
      <c r="R207" s="14">
        <f t="shared" si="56"/>
        <v>2.1093439999999997</v>
      </c>
      <c r="S207" s="13">
        <f t="shared" si="57"/>
        <v>10000</v>
      </c>
      <c r="T207" s="13">
        <f t="shared" si="45"/>
        <v>10000</v>
      </c>
      <c r="U207" s="13">
        <f t="shared" si="59"/>
        <v>10000</v>
      </c>
      <c r="V207" s="20">
        <f t="shared" si="58"/>
        <v>2</v>
      </c>
    </row>
    <row r="208" spans="1:22" ht="15">
      <c r="A208" s="10">
        <v>196</v>
      </c>
      <c r="B208" s="2" t="s">
        <v>81</v>
      </c>
      <c r="C208" s="2" t="s">
        <v>3</v>
      </c>
      <c r="D208" s="2"/>
      <c r="E208" s="3">
        <v>5400</v>
      </c>
      <c r="F208" s="13">
        <v>35000</v>
      </c>
      <c r="G208" s="13">
        <f>VLOOKUP(B208,'[1]Quan Tan Phú'!$B$7:$E$232,4,0)/1000</f>
        <v>35000</v>
      </c>
      <c r="H208" s="18">
        <f t="shared" si="51"/>
        <v>0.15428571428571428</v>
      </c>
      <c r="I208" s="31">
        <f t="shared" si="46"/>
        <v>8750</v>
      </c>
      <c r="J208" s="32">
        <f t="shared" si="52"/>
        <v>1.6203703703703705</v>
      </c>
      <c r="K208" s="31">
        <f t="shared" si="47"/>
        <v>9100</v>
      </c>
      <c r="L208" s="32">
        <f t="shared" si="53"/>
        <v>1.6851851851851851</v>
      </c>
      <c r="M208" s="31">
        <f t="shared" si="48"/>
        <v>9450</v>
      </c>
      <c r="N208" s="32">
        <f t="shared" si="54"/>
        <v>1.75</v>
      </c>
      <c r="O208" s="31">
        <f t="shared" si="49"/>
        <v>9800.000000000002</v>
      </c>
      <c r="P208" s="32">
        <f t="shared" si="55"/>
        <v>1.814814814814815</v>
      </c>
      <c r="Q208" s="15">
        <f t="shared" si="50"/>
        <v>10150</v>
      </c>
      <c r="R208" s="14">
        <f t="shared" si="56"/>
        <v>1.8796296296296295</v>
      </c>
      <c r="S208" s="13">
        <f t="shared" si="57"/>
        <v>10800</v>
      </c>
      <c r="T208" s="13">
        <f t="shared" si="45"/>
        <v>10150</v>
      </c>
      <c r="U208" s="13">
        <f t="shared" si="59"/>
        <v>10200</v>
      </c>
      <c r="V208" s="20">
        <f t="shared" si="58"/>
        <v>1.8888888888888888</v>
      </c>
    </row>
    <row r="209" spans="1:22" ht="30">
      <c r="A209" s="10">
        <v>197</v>
      </c>
      <c r="B209" s="2" t="s">
        <v>102</v>
      </c>
      <c r="C209" s="2" t="s">
        <v>50</v>
      </c>
      <c r="D209" s="2" t="s">
        <v>10</v>
      </c>
      <c r="E209" s="3">
        <v>4200</v>
      </c>
      <c r="F209" s="34">
        <v>30000</v>
      </c>
      <c r="G209" s="13">
        <f>VLOOKUP(B209,'[1]Quan Tan Phú'!$B$7:$E$232,4,0)/1000</f>
        <v>30000</v>
      </c>
      <c r="H209" s="18">
        <f t="shared" si="51"/>
        <v>0.14</v>
      </c>
      <c r="I209" s="31">
        <f t="shared" si="46"/>
        <v>7500</v>
      </c>
      <c r="J209" s="32">
        <f t="shared" si="52"/>
        <v>1.7857142857142858</v>
      </c>
      <c r="K209" s="31">
        <f t="shared" si="47"/>
        <v>7800</v>
      </c>
      <c r="L209" s="32">
        <f t="shared" si="53"/>
        <v>1.8571428571428572</v>
      </c>
      <c r="M209" s="31">
        <f t="shared" si="48"/>
        <v>8100.000000000001</v>
      </c>
      <c r="N209" s="32">
        <f t="shared" si="54"/>
        <v>1.9285714285714288</v>
      </c>
      <c r="O209" s="31">
        <f t="shared" si="49"/>
        <v>8400</v>
      </c>
      <c r="P209" s="32">
        <f t="shared" si="55"/>
        <v>2</v>
      </c>
      <c r="Q209" s="15">
        <f t="shared" si="50"/>
        <v>8700</v>
      </c>
      <c r="R209" s="14">
        <f t="shared" si="56"/>
        <v>2.0714285714285716</v>
      </c>
      <c r="S209" s="13">
        <f t="shared" si="57"/>
        <v>8400</v>
      </c>
      <c r="T209" s="13">
        <f t="shared" si="45"/>
        <v>8400</v>
      </c>
      <c r="U209" s="13">
        <f t="shared" si="59"/>
        <v>8400</v>
      </c>
      <c r="V209" s="20">
        <f t="shared" si="58"/>
        <v>2</v>
      </c>
    </row>
    <row r="210" spans="1:22" ht="15">
      <c r="A210" s="10">
        <v>198</v>
      </c>
      <c r="B210" s="2" t="s">
        <v>65</v>
      </c>
      <c r="C210" s="2" t="s">
        <v>3</v>
      </c>
      <c r="D210" s="2"/>
      <c r="E210" s="3">
        <v>4700</v>
      </c>
      <c r="F210" s="13">
        <v>37291.667</v>
      </c>
      <c r="G210" s="13">
        <f>VLOOKUP(B210,'[1]Quan Tan Phú'!$B$7:$E$232,4,0)/1000</f>
        <v>40000</v>
      </c>
      <c r="H210" s="18">
        <f t="shared" si="51"/>
        <v>0.12603351842651603</v>
      </c>
      <c r="I210" s="31">
        <f t="shared" si="46"/>
        <v>9322.91675</v>
      </c>
      <c r="J210" s="32">
        <f t="shared" si="52"/>
        <v>1.9835993085106383</v>
      </c>
      <c r="K210" s="31">
        <f t="shared" si="47"/>
        <v>9695.83342</v>
      </c>
      <c r="L210" s="32">
        <f t="shared" si="53"/>
        <v>2.062943280851064</v>
      </c>
      <c r="M210" s="31">
        <f t="shared" si="48"/>
        <v>10068.750090000001</v>
      </c>
      <c r="N210" s="32">
        <f t="shared" si="54"/>
        <v>2.1422872531914896</v>
      </c>
      <c r="O210" s="31">
        <f t="shared" si="49"/>
        <v>10441.666760000002</v>
      </c>
      <c r="P210" s="32">
        <f t="shared" si="55"/>
        <v>2.2216312255319153</v>
      </c>
      <c r="Q210" s="15">
        <f t="shared" si="50"/>
        <v>10814.583429999999</v>
      </c>
      <c r="R210" s="14">
        <f t="shared" si="56"/>
        <v>2.30097519787234</v>
      </c>
      <c r="S210" s="13">
        <f t="shared" si="57"/>
        <v>9400</v>
      </c>
      <c r="T210" s="13">
        <f t="shared" si="45"/>
        <v>9400</v>
      </c>
      <c r="U210" s="13">
        <f t="shared" si="59"/>
        <v>9400</v>
      </c>
      <c r="V210" s="20">
        <f t="shared" si="58"/>
        <v>2</v>
      </c>
    </row>
    <row r="211" spans="1:22" ht="15">
      <c r="A211" s="10">
        <v>199</v>
      </c>
      <c r="B211" s="2" t="s">
        <v>203</v>
      </c>
      <c r="C211" s="2" t="s">
        <v>3</v>
      </c>
      <c r="D211" s="2"/>
      <c r="E211" s="3">
        <v>5400</v>
      </c>
      <c r="F211" s="13">
        <v>48856.813</v>
      </c>
      <c r="G211" s="13">
        <f>VLOOKUP(B211,'[1]Quan Tan Phú'!$B$7:$E$232,4,0)/1000</f>
        <v>55000</v>
      </c>
      <c r="H211" s="18">
        <f t="shared" si="51"/>
        <v>0.11052706200873151</v>
      </c>
      <c r="I211" s="31">
        <f t="shared" si="46"/>
        <v>12214.20325</v>
      </c>
      <c r="J211" s="32">
        <f t="shared" si="52"/>
        <v>2.261889490740741</v>
      </c>
      <c r="K211" s="31">
        <f t="shared" si="47"/>
        <v>12702.77138</v>
      </c>
      <c r="L211" s="32">
        <f t="shared" si="53"/>
        <v>2.3523650703703702</v>
      </c>
      <c r="M211" s="31">
        <f t="shared" si="48"/>
        <v>13191.339510000002</v>
      </c>
      <c r="N211" s="32">
        <f t="shared" si="54"/>
        <v>2.4428406500000004</v>
      </c>
      <c r="O211" s="31">
        <f t="shared" si="49"/>
        <v>13679.907640000001</v>
      </c>
      <c r="P211" s="32">
        <f t="shared" si="55"/>
        <v>2.5333162296296297</v>
      </c>
      <c r="Q211" s="15">
        <f t="shared" si="50"/>
        <v>14168.47577</v>
      </c>
      <c r="R211" s="14">
        <f t="shared" si="56"/>
        <v>2.623791809259259</v>
      </c>
      <c r="S211" s="13">
        <f t="shared" si="57"/>
        <v>10800</v>
      </c>
      <c r="T211" s="13">
        <f t="shared" si="45"/>
        <v>10800</v>
      </c>
      <c r="U211" s="13">
        <f t="shared" si="59"/>
        <v>10800</v>
      </c>
      <c r="V211" s="20">
        <f t="shared" si="58"/>
        <v>2</v>
      </c>
    </row>
    <row r="212" spans="1:22" ht="15">
      <c r="A212" s="10">
        <v>200</v>
      </c>
      <c r="B212" s="2" t="s">
        <v>16</v>
      </c>
      <c r="C212" s="2" t="s">
        <v>3</v>
      </c>
      <c r="D212" s="2"/>
      <c r="E212" s="3">
        <v>5000</v>
      </c>
      <c r="F212" s="13">
        <v>40803.333</v>
      </c>
      <c r="G212" s="13">
        <f>VLOOKUP(B212,'[1]Quan Tan Phú'!$B$7:$E$232,4,0)/1000</f>
        <v>50000</v>
      </c>
      <c r="H212" s="18">
        <f t="shared" si="51"/>
        <v>0.1225390092520138</v>
      </c>
      <c r="I212" s="31">
        <f t="shared" si="46"/>
        <v>10200.83325</v>
      </c>
      <c r="J212" s="32">
        <f t="shared" si="52"/>
        <v>2.0401666499999997</v>
      </c>
      <c r="K212" s="31">
        <f t="shared" si="47"/>
        <v>10608.86658</v>
      </c>
      <c r="L212" s="32">
        <f t="shared" si="53"/>
        <v>2.121773316</v>
      </c>
      <c r="M212" s="31">
        <f t="shared" si="48"/>
        <v>11016.89991</v>
      </c>
      <c r="N212" s="32">
        <f t="shared" si="54"/>
        <v>2.203379982</v>
      </c>
      <c r="O212" s="31">
        <f t="shared" si="49"/>
        <v>11424.93324</v>
      </c>
      <c r="P212" s="32">
        <f t="shared" si="55"/>
        <v>2.284986648</v>
      </c>
      <c r="Q212" s="15">
        <f t="shared" si="50"/>
        <v>11832.966569999999</v>
      </c>
      <c r="R212" s="14">
        <f t="shared" si="56"/>
        <v>2.3665933139999997</v>
      </c>
      <c r="S212" s="13">
        <f t="shared" si="57"/>
        <v>10000</v>
      </c>
      <c r="T212" s="13">
        <f t="shared" si="45"/>
        <v>10000</v>
      </c>
      <c r="U212" s="13">
        <f t="shared" si="59"/>
        <v>10000</v>
      </c>
      <c r="V212" s="20">
        <f t="shared" si="58"/>
        <v>2</v>
      </c>
    </row>
    <row r="213" spans="1:22" ht="15">
      <c r="A213" s="10">
        <v>201</v>
      </c>
      <c r="B213" s="2" t="s">
        <v>27</v>
      </c>
      <c r="C213" s="2" t="s">
        <v>3</v>
      </c>
      <c r="D213" s="2"/>
      <c r="E213" s="3">
        <v>4200</v>
      </c>
      <c r="F213" s="13">
        <v>47157.333</v>
      </c>
      <c r="G213" s="13">
        <f>VLOOKUP(B213,'[1]Quan Tan Phú'!$B$7:$E$232,4,0)/1000</f>
        <v>38000</v>
      </c>
      <c r="H213" s="18">
        <f t="shared" si="51"/>
        <v>0.08906356091002857</v>
      </c>
      <c r="I213" s="31">
        <f t="shared" si="46"/>
        <v>11789.33325</v>
      </c>
      <c r="J213" s="32">
        <f t="shared" si="52"/>
        <v>2.806984107142857</v>
      </c>
      <c r="K213" s="31">
        <f t="shared" si="47"/>
        <v>12260.90658</v>
      </c>
      <c r="L213" s="32">
        <f t="shared" si="53"/>
        <v>2.9192634714285717</v>
      </c>
      <c r="M213" s="31">
        <f t="shared" si="48"/>
        <v>12732.47991</v>
      </c>
      <c r="N213" s="32">
        <f t="shared" si="54"/>
        <v>3.0315428357142857</v>
      </c>
      <c r="O213" s="31">
        <f t="shared" si="49"/>
        <v>13204.053240000001</v>
      </c>
      <c r="P213" s="32">
        <f t="shared" si="55"/>
        <v>3.1438222000000002</v>
      </c>
      <c r="Q213" s="15">
        <f t="shared" si="50"/>
        <v>13675.626569999999</v>
      </c>
      <c r="R213" s="14">
        <f t="shared" si="56"/>
        <v>3.256101564285714</v>
      </c>
      <c r="S213" s="13">
        <f t="shared" si="57"/>
        <v>8400</v>
      </c>
      <c r="T213" s="13">
        <f t="shared" si="45"/>
        <v>8400</v>
      </c>
      <c r="U213" s="13">
        <f t="shared" si="59"/>
        <v>8400</v>
      </c>
      <c r="V213" s="20">
        <f t="shared" si="58"/>
        <v>2</v>
      </c>
    </row>
    <row r="214" spans="1:22" ht="15">
      <c r="A214" s="10">
        <v>202</v>
      </c>
      <c r="B214" s="2" t="s">
        <v>55</v>
      </c>
      <c r="C214" s="2" t="s">
        <v>3</v>
      </c>
      <c r="D214" s="2"/>
      <c r="E214" s="3">
        <v>6400</v>
      </c>
      <c r="F214" s="13">
        <v>74144</v>
      </c>
      <c r="G214" s="13">
        <f>VLOOKUP(B214,'[1]Quan Tan Phú'!$B$7:$E$232,4,0)/1000</f>
        <v>70000</v>
      </c>
      <c r="H214" s="18">
        <f t="shared" si="51"/>
        <v>0.08631851532153648</v>
      </c>
      <c r="I214" s="31">
        <f t="shared" si="46"/>
        <v>18536</v>
      </c>
      <c r="J214" s="32">
        <f t="shared" si="52"/>
        <v>2.89625</v>
      </c>
      <c r="K214" s="31">
        <f t="shared" si="47"/>
        <v>19277.440000000002</v>
      </c>
      <c r="L214" s="32">
        <f t="shared" si="53"/>
        <v>3.0121</v>
      </c>
      <c r="M214" s="31">
        <f t="shared" si="48"/>
        <v>20018.88</v>
      </c>
      <c r="N214" s="32">
        <f t="shared" si="54"/>
        <v>3.1279500000000002</v>
      </c>
      <c r="O214" s="31">
        <f t="shared" si="49"/>
        <v>20760.320000000003</v>
      </c>
      <c r="P214" s="32">
        <f t="shared" si="55"/>
        <v>3.2438000000000007</v>
      </c>
      <c r="Q214" s="15">
        <f t="shared" si="50"/>
        <v>21501.76</v>
      </c>
      <c r="R214" s="14">
        <f t="shared" si="56"/>
        <v>3.35965</v>
      </c>
      <c r="S214" s="13">
        <f t="shared" si="57"/>
        <v>12800</v>
      </c>
      <c r="T214" s="13">
        <f t="shared" si="45"/>
        <v>12800</v>
      </c>
      <c r="U214" s="13">
        <f t="shared" si="59"/>
        <v>12800</v>
      </c>
      <c r="V214" s="20">
        <f t="shared" si="58"/>
        <v>2</v>
      </c>
    </row>
    <row r="215" spans="1:22" ht="15">
      <c r="A215" s="10">
        <v>203</v>
      </c>
      <c r="B215" s="2" t="s">
        <v>1</v>
      </c>
      <c r="C215" s="2" t="s">
        <v>3</v>
      </c>
      <c r="D215" s="2"/>
      <c r="E215" s="3">
        <v>6000</v>
      </c>
      <c r="F215" s="13">
        <v>50000</v>
      </c>
      <c r="G215" s="13">
        <f>VLOOKUP(B215,'[1]Quan Tan Phú'!$B$7:$E$232,4,0)/1000</f>
        <v>50000</v>
      </c>
      <c r="H215" s="18">
        <f t="shared" si="51"/>
        <v>0.12</v>
      </c>
      <c r="I215" s="31">
        <f t="shared" si="46"/>
        <v>12500</v>
      </c>
      <c r="J215" s="32">
        <f t="shared" si="52"/>
        <v>2.0833333333333335</v>
      </c>
      <c r="K215" s="31">
        <f t="shared" si="47"/>
        <v>13000</v>
      </c>
      <c r="L215" s="32">
        <f t="shared" si="53"/>
        <v>2.1666666666666665</v>
      </c>
      <c r="M215" s="31">
        <f t="shared" si="48"/>
        <v>13500</v>
      </c>
      <c r="N215" s="32">
        <f t="shared" si="54"/>
        <v>2.25</v>
      </c>
      <c r="O215" s="31">
        <f t="shared" si="49"/>
        <v>14000.000000000002</v>
      </c>
      <c r="P215" s="32">
        <f t="shared" si="55"/>
        <v>2.3333333333333335</v>
      </c>
      <c r="Q215" s="15">
        <f t="shared" si="50"/>
        <v>14499.999999999998</v>
      </c>
      <c r="R215" s="14">
        <f t="shared" si="56"/>
        <v>2.4166666666666665</v>
      </c>
      <c r="S215" s="13">
        <f t="shared" si="57"/>
        <v>12000</v>
      </c>
      <c r="T215" s="13">
        <f t="shared" si="45"/>
        <v>12000</v>
      </c>
      <c r="U215" s="13">
        <f t="shared" si="59"/>
        <v>12000</v>
      </c>
      <c r="V215" s="20">
        <f t="shared" si="58"/>
        <v>2</v>
      </c>
    </row>
    <row r="216" spans="1:22" ht="15">
      <c r="A216" s="10">
        <v>204</v>
      </c>
      <c r="B216" s="2" t="s">
        <v>36</v>
      </c>
      <c r="C216" s="2" t="s">
        <v>3</v>
      </c>
      <c r="D216" s="2"/>
      <c r="E216" s="3">
        <v>3600</v>
      </c>
      <c r="F216" s="13">
        <v>35000</v>
      </c>
      <c r="G216" s="13">
        <f>VLOOKUP(B216,'[1]Quan Tan Phú'!$B$7:$E$232,4,0)/1000</f>
        <v>35000</v>
      </c>
      <c r="H216" s="18">
        <f t="shared" si="51"/>
        <v>0.10285714285714286</v>
      </c>
      <c r="I216" s="31">
        <f t="shared" si="46"/>
        <v>8750</v>
      </c>
      <c r="J216" s="32">
        <f t="shared" si="52"/>
        <v>2.4305555555555554</v>
      </c>
      <c r="K216" s="31">
        <f t="shared" si="47"/>
        <v>9100</v>
      </c>
      <c r="L216" s="32">
        <f t="shared" si="53"/>
        <v>2.5277777777777777</v>
      </c>
      <c r="M216" s="31">
        <f t="shared" si="48"/>
        <v>9450</v>
      </c>
      <c r="N216" s="32">
        <f t="shared" si="54"/>
        <v>2.625</v>
      </c>
      <c r="O216" s="31">
        <f t="shared" si="49"/>
        <v>9800.000000000002</v>
      </c>
      <c r="P216" s="32">
        <f t="shared" si="55"/>
        <v>2.7222222222222228</v>
      </c>
      <c r="Q216" s="15">
        <f t="shared" si="50"/>
        <v>10150</v>
      </c>
      <c r="R216" s="14">
        <f t="shared" si="56"/>
        <v>2.8194444444444446</v>
      </c>
      <c r="S216" s="13">
        <f t="shared" si="57"/>
        <v>7200</v>
      </c>
      <c r="T216" s="13">
        <f t="shared" si="45"/>
        <v>7200</v>
      </c>
      <c r="U216" s="13">
        <f t="shared" si="59"/>
        <v>7200</v>
      </c>
      <c r="V216" s="20">
        <f t="shared" si="58"/>
        <v>2</v>
      </c>
    </row>
    <row r="217" spans="1:22" ht="15">
      <c r="A217" s="10">
        <v>205</v>
      </c>
      <c r="B217" s="2" t="s">
        <v>23</v>
      </c>
      <c r="C217" s="2" t="s">
        <v>3</v>
      </c>
      <c r="D217" s="2"/>
      <c r="E217" s="3">
        <v>4800</v>
      </c>
      <c r="F217" s="13">
        <v>46802.788</v>
      </c>
      <c r="G217" s="13">
        <f>VLOOKUP(B217,'[1]Quan Tan Phú'!$B$7:$E$232,4,0)/1000</f>
        <v>43000</v>
      </c>
      <c r="H217" s="18">
        <f t="shared" si="51"/>
        <v>0.10255799291272989</v>
      </c>
      <c r="I217" s="31">
        <f t="shared" si="46"/>
        <v>11700.697</v>
      </c>
      <c r="J217" s="32">
        <f t="shared" si="52"/>
        <v>2.4376452083333335</v>
      </c>
      <c r="K217" s="31">
        <f t="shared" si="47"/>
        <v>12168.72488</v>
      </c>
      <c r="L217" s="32">
        <f t="shared" si="53"/>
        <v>2.5351510166666666</v>
      </c>
      <c r="M217" s="31">
        <f t="shared" si="48"/>
        <v>12636.752760000001</v>
      </c>
      <c r="N217" s="32">
        <f t="shared" si="54"/>
        <v>2.632656825</v>
      </c>
      <c r="O217" s="31">
        <f t="shared" si="49"/>
        <v>13104.78064</v>
      </c>
      <c r="P217" s="32">
        <f t="shared" si="55"/>
        <v>2.7301626333333333</v>
      </c>
      <c r="Q217" s="15">
        <f t="shared" si="50"/>
        <v>13572.808519999999</v>
      </c>
      <c r="R217" s="14">
        <f t="shared" si="56"/>
        <v>2.8276684416666664</v>
      </c>
      <c r="S217" s="13">
        <f t="shared" si="57"/>
        <v>9600</v>
      </c>
      <c r="T217" s="13">
        <f t="shared" si="45"/>
        <v>9600</v>
      </c>
      <c r="U217" s="13">
        <f t="shared" si="59"/>
        <v>9600</v>
      </c>
      <c r="V217" s="20">
        <f t="shared" si="58"/>
        <v>2</v>
      </c>
    </row>
    <row r="218" spans="1:22" ht="15">
      <c r="A218" s="10">
        <v>206</v>
      </c>
      <c r="B218" s="2" t="s">
        <v>103</v>
      </c>
      <c r="C218" s="2" t="s">
        <v>3</v>
      </c>
      <c r="D218" s="2"/>
      <c r="E218" s="3">
        <v>4700</v>
      </c>
      <c r="F218" s="13">
        <v>34525</v>
      </c>
      <c r="G218" s="13">
        <f>VLOOKUP(B218,'[1]Quan Tan Phú'!$B$7:$E$232,4,0)/1000</f>
        <v>35000</v>
      </c>
      <c r="H218" s="18">
        <f t="shared" si="51"/>
        <v>0.13613323678493844</v>
      </c>
      <c r="I218" s="31">
        <f t="shared" si="46"/>
        <v>8631.25</v>
      </c>
      <c r="J218" s="32">
        <f t="shared" si="52"/>
        <v>1.836436170212766</v>
      </c>
      <c r="K218" s="31">
        <f t="shared" si="47"/>
        <v>8976.5</v>
      </c>
      <c r="L218" s="32">
        <f t="shared" si="53"/>
        <v>1.9098936170212766</v>
      </c>
      <c r="M218" s="31">
        <f t="shared" si="48"/>
        <v>9321.75</v>
      </c>
      <c r="N218" s="32">
        <f t="shared" si="54"/>
        <v>1.9833510638297873</v>
      </c>
      <c r="O218" s="31">
        <f t="shared" si="49"/>
        <v>9667.000000000002</v>
      </c>
      <c r="P218" s="32">
        <f t="shared" si="55"/>
        <v>2.056808510638298</v>
      </c>
      <c r="Q218" s="15">
        <f t="shared" si="50"/>
        <v>10012.25</v>
      </c>
      <c r="R218" s="14">
        <f t="shared" si="56"/>
        <v>2.1302659574468086</v>
      </c>
      <c r="S218" s="13">
        <f t="shared" si="57"/>
        <v>9400</v>
      </c>
      <c r="T218" s="13">
        <f t="shared" si="45"/>
        <v>9400</v>
      </c>
      <c r="U218" s="13">
        <f t="shared" si="59"/>
        <v>9400</v>
      </c>
      <c r="V218" s="20">
        <f t="shared" si="58"/>
        <v>2</v>
      </c>
    </row>
    <row r="219" spans="1:22" ht="15">
      <c r="A219" s="10">
        <v>207</v>
      </c>
      <c r="B219" s="2" t="s">
        <v>51</v>
      </c>
      <c r="C219" s="2" t="s">
        <v>3</v>
      </c>
      <c r="D219" s="2"/>
      <c r="E219" s="3">
        <v>5800</v>
      </c>
      <c r="F219" s="13">
        <v>60000</v>
      </c>
      <c r="G219" s="13">
        <f>VLOOKUP(B219,'[1]Quan Tan Phú'!$B$7:$E$232,4,0)/1000</f>
        <v>45000</v>
      </c>
      <c r="H219" s="18">
        <f t="shared" si="51"/>
        <v>0.09666666666666666</v>
      </c>
      <c r="I219" s="31">
        <f t="shared" si="46"/>
        <v>15000</v>
      </c>
      <c r="J219" s="32">
        <f t="shared" si="52"/>
        <v>2.586206896551724</v>
      </c>
      <c r="K219" s="31">
        <f t="shared" si="47"/>
        <v>15600</v>
      </c>
      <c r="L219" s="32">
        <f t="shared" si="53"/>
        <v>2.689655172413793</v>
      </c>
      <c r="M219" s="31">
        <f t="shared" si="48"/>
        <v>16200.000000000002</v>
      </c>
      <c r="N219" s="32">
        <f t="shared" si="54"/>
        <v>2.7931034482758625</v>
      </c>
      <c r="O219" s="31">
        <f t="shared" si="49"/>
        <v>16800</v>
      </c>
      <c r="P219" s="32">
        <f t="shared" si="55"/>
        <v>2.896551724137931</v>
      </c>
      <c r="Q219" s="15">
        <f t="shared" si="50"/>
        <v>17400</v>
      </c>
      <c r="R219" s="14">
        <f t="shared" si="56"/>
        <v>3</v>
      </c>
      <c r="S219" s="13">
        <f t="shared" si="57"/>
        <v>11600</v>
      </c>
      <c r="T219" s="13">
        <f t="shared" si="45"/>
        <v>11600</v>
      </c>
      <c r="U219" s="13">
        <f t="shared" si="59"/>
        <v>11600</v>
      </c>
      <c r="V219" s="20">
        <f t="shared" si="58"/>
        <v>2</v>
      </c>
    </row>
    <row r="220" spans="1:22" ht="15">
      <c r="A220" s="10">
        <v>208</v>
      </c>
      <c r="B220" s="2" t="s">
        <v>104</v>
      </c>
      <c r="C220" s="2" t="s">
        <v>3</v>
      </c>
      <c r="D220" s="2"/>
      <c r="E220" s="3">
        <v>6000</v>
      </c>
      <c r="F220" s="13">
        <v>39830.952</v>
      </c>
      <c r="G220" s="13">
        <f>VLOOKUP(B220,'[1]Quan Tan Phú'!$B$7:$E$232,4,0)/1000</f>
        <v>45000</v>
      </c>
      <c r="H220" s="18">
        <f t="shared" si="51"/>
        <v>0.1506366204854958</v>
      </c>
      <c r="I220" s="31">
        <f t="shared" si="46"/>
        <v>9957.738</v>
      </c>
      <c r="J220" s="32">
        <f t="shared" si="52"/>
        <v>1.6596229999999998</v>
      </c>
      <c r="K220" s="31">
        <f t="shared" si="47"/>
        <v>10356.04752</v>
      </c>
      <c r="L220" s="32">
        <f t="shared" si="53"/>
        <v>1.72600792</v>
      </c>
      <c r="M220" s="31">
        <f t="shared" si="48"/>
        <v>10754.35704</v>
      </c>
      <c r="N220" s="32">
        <f t="shared" si="54"/>
        <v>1.7923928400000002</v>
      </c>
      <c r="O220" s="31">
        <f t="shared" si="49"/>
        <v>11152.66656</v>
      </c>
      <c r="P220" s="32">
        <f t="shared" si="55"/>
        <v>1.85877776</v>
      </c>
      <c r="Q220" s="15">
        <f t="shared" si="50"/>
        <v>11550.976079999999</v>
      </c>
      <c r="R220" s="14">
        <f t="shared" si="56"/>
        <v>1.9251626799999997</v>
      </c>
      <c r="S220" s="13">
        <f t="shared" si="57"/>
        <v>12000</v>
      </c>
      <c r="T220" s="13">
        <f t="shared" si="45"/>
        <v>11550.976079999999</v>
      </c>
      <c r="U220" s="13">
        <f t="shared" si="59"/>
        <v>11600</v>
      </c>
      <c r="V220" s="20">
        <f t="shared" si="58"/>
        <v>1.9333333333333333</v>
      </c>
    </row>
    <row r="221" spans="1:22" ht="15">
      <c r="A221" s="58">
        <v>209</v>
      </c>
      <c r="B221" s="4" t="s">
        <v>50</v>
      </c>
      <c r="C221" s="2" t="s">
        <v>0</v>
      </c>
      <c r="D221" s="2" t="s">
        <v>56</v>
      </c>
      <c r="E221" s="3">
        <v>6000</v>
      </c>
      <c r="F221" s="13">
        <v>60800</v>
      </c>
      <c r="G221" s="13">
        <f>VLOOKUP(B221,'[1]Quan Tan Phú'!$B$7:$E$232,4,0)/1000</f>
        <v>45000</v>
      </c>
      <c r="H221" s="18">
        <f t="shared" si="51"/>
        <v>0.09868421052631579</v>
      </c>
      <c r="I221" s="31">
        <f t="shared" si="46"/>
        <v>15200</v>
      </c>
      <c r="J221" s="32">
        <f t="shared" si="52"/>
        <v>2.533333333333333</v>
      </c>
      <c r="K221" s="31">
        <f t="shared" si="47"/>
        <v>15808</v>
      </c>
      <c r="L221" s="32">
        <f t="shared" si="53"/>
        <v>2.6346666666666665</v>
      </c>
      <c r="M221" s="31">
        <f t="shared" si="48"/>
        <v>16416</v>
      </c>
      <c r="N221" s="32">
        <f t="shared" si="54"/>
        <v>2.736</v>
      </c>
      <c r="O221" s="31">
        <f t="shared" si="49"/>
        <v>17024</v>
      </c>
      <c r="P221" s="32">
        <f t="shared" si="55"/>
        <v>2.8373333333333335</v>
      </c>
      <c r="Q221" s="15">
        <f t="shared" si="50"/>
        <v>17632</v>
      </c>
      <c r="R221" s="14">
        <f t="shared" si="56"/>
        <v>2.9386666666666668</v>
      </c>
      <c r="S221" s="13">
        <f t="shared" si="57"/>
        <v>12000</v>
      </c>
      <c r="T221" s="13">
        <f t="shared" si="45"/>
        <v>12000</v>
      </c>
      <c r="U221" s="13">
        <f t="shared" si="59"/>
        <v>12000</v>
      </c>
      <c r="V221" s="20">
        <f t="shared" si="58"/>
        <v>2</v>
      </c>
    </row>
    <row r="222" spans="1:22" ht="15">
      <c r="A222" s="58"/>
      <c r="B222" s="5"/>
      <c r="C222" s="2" t="s">
        <v>56</v>
      </c>
      <c r="D222" s="2" t="s">
        <v>272</v>
      </c>
      <c r="E222" s="3">
        <v>4800</v>
      </c>
      <c r="F222" s="13">
        <v>55416.491</v>
      </c>
      <c r="G222" s="13"/>
      <c r="H222" s="18">
        <f t="shared" si="51"/>
        <v>0.08661681592217739</v>
      </c>
      <c r="I222" s="31">
        <f t="shared" si="46"/>
        <v>13854.12275</v>
      </c>
      <c r="J222" s="32">
        <f t="shared" si="52"/>
        <v>2.886275572916667</v>
      </c>
      <c r="K222" s="31">
        <f t="shared" si="47"/>
        <v>14408.287660000002</v>
      </c>
      <c r="L222" s="32">
        <f t="shared" si="53"/>
        <v>3.001726595833334</v>
      </c>
      <c r="M222" s="31">
        <f t="shared" si="48"/>
        <v>14962.452570000001</v>
      </c>
      <c r="N222" s="32">
        <f t="shared" si="54"/>
        <v>3.1171776187500004</v>
      </c>
      <c r="O222" s="31">
        <f t="shared" si="49"/>
        <v>15516.617480000003</v>
      </c>
      <c r="P222" s="32">
        <f t="shared" si="55"/>
        <v>3.2326286416666674</v>
      </c>
      <c r="Q222" s="15">
        <f t="shared" si="50"/>
        <v>16070.78239</v>
      </c>
      <c r="R222" s="14">
        <f t="shared" si="56"/>
        <v>3.3480796645833335</v>
      </c>
      <c r="S222" s="13">
        <f t="shared" si="57"/>
        <v>9600</v>
      </c>
      <c r="T222" s="13">
        <f t="shared" si="45"/>
        <v>9600</v>
      </c>
      <c r="U222" s="13">
        <f t="shared" si="59"/>
        <v>9600</v>
      </c>
      <c r="V222" s="20">
        <f t="shared" si="58"/>
        <v>2</v>
      </c>
    </row>
    <row r="223" spans="1:22" ht="15">
      <c r="A223" s="1">
        <v>210</v>
      </c>
      <c r="B223" s="2" t="s">
        <v>8</v>
      </c>
      <c r="C223" s="2" t="s">
        <v>3</v>
      </c>
      <c r="D223" s="2"/>
      <c r="E223" s="3">
        <v>6000</v>
      </c>
      <c r="F223" s="13">
        <v>47818</v>
      </c>
      <c r="G223" s="13">
        <f>VLOOKUP(B223,'[1]Quan Tan Phú'!$B$7:$E$232,4,0)/1000</f>
        <v>55000</v>
      </c>
      <c r="H223" s="18">
        <f t="shared" si="51"/>
        <v>0.12547576226525575</v>
      </c>
      <c r="I223" s="31">
        <f t="shared" si="46"/>
        <v>11954.5</v>
      </c>
      <c r="J223" s="32">
        <f t="shared" si="52"/>
        <v>1.9924166666666667</v>
      </c>
      <c r="K223" s="31">
        <f t="shared" si="47"/>
        <v>12432.68</v>
      </c>
      <c r="L223" s="32">
        <f t="shared" si="53"/>
        <v>2.0721133333333333</v>
      </c>
      <c r="M223" s="31">
        <f t="shared" si="48"/>
        <v>12910.86</v>
      </c>
      <c r="N223" s="32">
        <f t="shared" si="54"/>
        <v>2.1518100000000002</v>
      </c>
      <c r="O223" s="31">
        <f t="shared" si="49"/>
        <v>13389.04</v>
      </c>
      <c r="P223" s="32">
        <f t="shared" si="55"/>
        <v>2.2315066666666667</v>
      </c>
      <c r="Q223" s="15">
        <f t="shared" si="50"/>
        <v>13867.22</v>
      </c>
      <c r="R223" s="14">
        <f t="shared" si="56"/>
        <v>2.3112033333333333</v>
      </c>
      <c r="S223" s="13">
        <f t="shared" si="57"/>
        <v>12000</v>
      </c>
      <c r="T223" s="13">
        <f t="shared" si="45"/>
        <v>12000</v>
      </c>
      <c r="U223" s="13">
        <f t="shared" si="59"/>
        <v>12000</v>
      </c>
      <c r="V223" s="20">
        <f t="shared" si="58"/>
        <v>2</v>
      </c>
    </row>
    <row r="224" spans="1:22" ht="15">
      <c r="A224" s="1">
        <v>211</v>
      </c>
      <c r="B224" s="2" t="s">
        <v>59</v>
      </c>
      <c r="C224" s="2" t="s">
        <v>3</v>
      </c>
      <c r="D224" s="2"/>
      <c r="E224" s="3">
        <v>5400</v>
      </c>
      <c r="F224" s="13">
        <v>56200</v>
      </c>
      <c r="G224" s="13">
        <f>VLOOKUP(B224,'[1]Quan Tan Phú'!$B$7:$E$232,4,0)/1000</f>
        <v>45000</v>
      </c>
      <c r="H224" s="18">
        <f t="shared" si="51"/>
        <v>0.09608540925266904</v>
      </c>
      <c r="I224" s="31">
        <f t="shared" si="46"/>
        <v>14050</v>
      </c>
      <c r="J224" s="32">
        <f t="shared" si="52"/>
        <v>2.6018518518518516</v>
      </c>
      <c r="K224" s="31">
        <f t="shared" si="47"/>
        <v>14612</v>
      </c>
      <c r="L224" s="32">
        <f t="shared" si="53"/>
        <v>2.705925925925926</v>
      </c>
      <c r="M224" s="31">
        <f t="shared" si="48"/>
        <v>15174.000000000002</v>
      </c>
      <c r="N224" s="32">
        <f t="shared" si="54"/>
        <v>2.8100000000000005</v>
      </c>
      <c r="O224" s="31">
        <f t="shared" si="49"/>
        <v>15736.000000000002</v>
      </c>
      <c r="P224" s="32">
        <f t="shared" si="55"/>
        <v>2.9140740740740743</v>
      </c>
      <c r="Q224" s="15">
        <f t="shared" si="50"/>
        <v>16297.999999999998</v>
      </c>
      <c r="R224" s="14">
        <f t="shared" si="56"/>
        <v>3.018148148148148</v>
      </c>
      <c r="S224" s="13">
        <f t="shared" si="57"/>
        <v>10800</v>
      </c>
      <c r="T224" s="13">
        <f t="shared" si="45"/>
        <v>10800</v>
      </c>
      <c r="U224" s="13">
        <f t="shared" si="59"/>
        <v>10800</v>
      </c>
      <c r="V224" s="20">
        <f t="shared" si="58"/>
        <v>2</v>
      </c>
    </row>
    <row r="225" spans="1:22" ht="15">
      <c r="A225" s="1">
        <v>212</v>
      </c>
      <c r="B225" s="2" t="s">
        <v>139</v>
      </c>
      <c r="C225" s="2" t="s">
        <v>3</v>
      </c>
      <c r="D225" s="2"/>
      <c r="E225" s="3">
        <v>4700</v>
      </c>
      <c r="F225" s="13">
        <v>40000</v>
      </c>
      <c r="G225" s="13">
        <f>VLOOKUP(B225,'[1]Quan Tan Phú'!$B$7:$E$232,4,0)/1000</f>
        <v>35000</v>
      </c>
      <c r="H225" s="18">
        <f t="shared" si="51"/>
        <v>0.1175</v>
      </c>
      <c r="I225" s="31">
        <f t="shared" si="46"/>
        <v>10000</v>
      </c>
      <c r="J225" s="32">
        <f t="shared" si="52"/>
        <v>2.127659574468085</v>
      </c>
      <c r="K225" s="31">
        <f t="shared" si="47"/>
        <v>10400</v>
      </c>
      <c r="L225" s="32">
        <f t="shared" si="53"/>
        <v>2.2127659574468086</v>
      </c>
      <c r="M225" s="31">
        <f t="shared" si="48"/>
        <v>10800</v>
      </c>
      <c r="N225" s="32">
        <f t="shared" si="54"/>
        <v>2.297872340425532</v>
      </c>
      <c r="O225" s="31">
        <f t="shared" si="49"/>
        <v>11200.000000000002</v>
      </c>
      <c r="P225" s="32">
        <f t="shared" si="55"/>
        <v>2.3829787234042556</v>
      </c>
      <c r="Q225" s="15">
        <f t="shared" si="50"/>
        <v>11600</v>
      </c>
      <c r="R225" s="14">
        <f t="shared" si="56"/>
        <v>2.4680851063829787</v>
      </c>
      <c r="S225" s="13">
        <f t="shared" si="57"/>
        <v>9400</v>
      </c>
      <c r="T225" s="13">
        <f t="shared" si="45"/>
        <v>9400</v>
      </c>
      <c r="U225" s="13">
        <f t="shared" si="59"/>
        <v>9400</v>
      </c>
      <c r="V225" s="20">
        <f t="shared" si="58"/>
        <v>2</v>
      </c>
    </row>
    <row r="226" spans="1:22" ht="15">
      <c r="A226" s="1">
        <v>213</v>
      </c>
      <c r="B226" s="2" t="s">
        <v>106</v>
      </c>
      <c r="C226" s="2" t="s">
        <v>53</v>
      </c>
      <c r="D226" s="2" t="s">
        <v>10</v>
      </c>
      <c r="E226" s="3">
        <v>4700</v>
      </c>
      <c r="F226" s="13">
        <v>32500</v>
      </c>
      <c r="G226" s="13">
        <f>VLOOKUP(B226,'[1]Quan Tan Phú'!$B$7:$E$232,4,0)/1000</f>
        <v>35000</v>
      </c>
      <c r="H226" s="18">
        <f t="shared" si="51"/>
        <v>0.14461538461538462</v>
      </c>
      <c r="I226" s="31">
        <f t="shared" si="46"/>
        <v>8125</v>
      </c>
      <c r="J226" s="32">
        <f t="shared" si="52"/>
        <v>1.7287234042553192</v>
      </c>
      <c r="K226" s="31">
        <f t="shared" si="47"/>
        <v>8450</v>
      </c>
      <c r="L226" s="32">
        <f t="shared" si="53"/>
        <v>1.797872340425532</v>
      </c>
      <c r="M226" s="31">
        <f t="shared" si="48"/>
        <v>8775</v>
      </c>
      <c r="N226" s="32">
        <f t="shared" si="54"/>
        <v>1.8670212765957446</v>
      </c>
      <c r="O226" s="31">
        <f t="shared" si="49"/>
        <v>9100</v>
      </c>
      <c r="P226" s="32">
        <f t="shared" si="55"/>
        <v>1.9361702127659575</v>
      </c>
      <c r="Q226" s="15">
        <f t="shared" si="50"/>
        <v>9425</v>
      </c>
      <c r="R226" s="14">
        <f t="shared" si="56"/>
        <v>2.00531914893617</v>
      </c>
      <c r="S226" s="13">
        <f t="shared" si="57"/>
        <v>9400</v>
      </c>
      <c r="T226" s="13">
        <f t="shared" si="45"/>
        <v>9400</v>
      </c>
      <c r="U226" s="13">
        <f t="shared" si="59"/>
        <v>9400</v>
      </c>
      <c r="V226" s="20">
        <f t="shared" si="58"/>
        <v>2</v>
      </c>
    </row>
    <row r="227" spans="1:22" ht="15">
      <c r="A227" s="1">
        <v>214</v>
      </c>
      <c r="B227" s="2" t="s">
        <v>4</v>
      </c>
      <c r="C227" s="2" t="s">
        <v>3</v>
      </c>
      <c r="D227" s="2"/>
      <c r="E227" s="3">
        <v>6600</v>
      </c>
      <c r="F227" s="13">
        <v>47707</v>
      </c>
      <c r="G227" s="13">
        <f>VLOOKUP(B227,'[1]Quan Tan Phú'!$B$7:$E$232,4,0)/1000</f>
        <v>45000</v>
      </c>
      <c r="H227" s="18">
        <f t="shared" si="51"/>
        <v>0.1383444777495965</v>
      </c>
      <c r="I227" s="31">
        <f t="shared" si="46"/>
        <v>11926.75</v>
      </c>
      <c r="J227" s="32">
        <f t="shared" si="52"/>
        <v>1.8070833333333334</v>
      </c>
      <c r="K227" s="31">
        <f t="shared" si="47"/>
        <v>12403.82</v>
      </c>
      <c r="L227" s="32">
        <f t="shared" si="53"/>
        <v>1.8793666666666666</v>
      </c>
      <c r="M227" s="31">
        <f t="shared" si="48"/>
        <v>12880.890000000001</v>
      </c>
      <c r="N227" s="32">
        <f t="shared" si="54"/>
        <v>1.95165</v>
      </c>
      <c r="O227" s="31">
        <f t="shared" si="49"/>
        <v>13357.960000000001</v>
      </c>
      <c r="P227" s="32">
        <f t="shared" si="55"/>
        <v>2.0239333333333334</v>
      </c>
      <c r="Q227" s="15">
        <f t="shared" si="50"/>
        <v>13835.029999999999</v>
      </c>
      <c r="R227" s="14">
        <f t="shared" si="56"/>
        <v>2.0962166666666664</v>
      </c>
      <c r="S227" s="13">
        <f t="shared" si="57"/>
        <v>13200</v>
      </c>
      <c r="T227" s="13">
        <f t="shared" si="45"/>
        <v>13200</v>
      </c>
      <c r="U227" s="13">
        <f t="shared" si="59"/>
        <v>13200</v>
      </c>
      <c r="V227" s="20">
        <f t="shared" si="58"/>
        <v>2</v>
      </c>
    </row>
    <row r="228" spans="1:22" ht="15">
      <c r="A228" s="1">
        <v>215</v>
      </c>
      <c r="B228" s="2" t="s">
        <v>66</v>
      </c>
      <c r="C228" s="2" t="s">
        <v>3</v>
      </c>
      <c r="D228" s="2"/>
      <c r="E228" s="3">
        <v>5000</v>
      </c>
      <c r="F228" s="13">
        <v>35000</v>
      </c>
      <c r="G228" s="13">
        <f>VLOOKUP(B228,'[1]Quan Tan Phú'!$B$7:$E$232,4,0)/1000</f>
        <v>35000</v>
      </c>
      <c r="H228" s="18">
        <f t="shared" si="51"/>
        <v>0.14285714285714285</v>
      </c>
      <c r="I228" s="31">
        <f t="shared" si="46"/>
        <v>8750</v>
      </c>
      <c r="J228" s="32">
        <f t="shared" si="52"/>
        <v>1.75</v>
      </c>
      <c r="K228" s="31">
        <f t="shared" si="47"/>
        <v>9100</v>
      </c>
      <c r="L228" s="32">
        <f t="shared" si="53"/>
        <v>1.82</v>
      </c>
      <c r="M228" s="31">
        <f t="shared" si="48"/>
        <v>9450</v>
      </c>
      <c r="N228" s="32">
        <f t="shared" si="54"/>
        <v>1.89</v>
      </c>
      <c r="O228" s="31">
        <f t="shared" si="49"/>
        <v>9800.000000000002</v>
      </c>
      <c r="P228" s="32">
        <f t="shared" si="55"/>
        <v>1.9600000000000004</v>
      </c>
      <c r="Q228" s="15">
        <f t="shared" si="50"/>
        <v>10150</v>
      </c>
      <c r="R228" s="14">
        <f t="shared" si="56"/>
        <v>2.03</v>
      </c>
      <c r="S228" s="13">
        <f t="shared" si="57"/>
        <v>10000</v>
      </c>
      <c r="T228" s="13">
        <f t="shared" si="45"/>
        <v>10000</v>
      </c>
      <c r="U228" s="13">
        <f t="shared" si="59"/>
        <v>10000</v>
      </c>
      <c r="V228" s="20">
        <f t="shared" si="58"/>
        <v>2</v>
      </c>
    </row>
    <row r="229" spans="1:22" s="17" customFormat="1" ht="30">
      <c r="A229" s="1">
        <v>216</v>
      </c>
      <c r="B229" s="11" t="s">
        <v>105</v>
      </c>
      <c r="C229" s="12" t="s">
        <v>59</v>
      </c>
      <c r="D229" s="12" t="s">
        <v>132</v>
      </c>
      <c r="E229" s="7">
        <v>3700</v>
      </c>
      <c r="F229" s="15">
        <v>35000</v>
      </c>
      <c r="G229" s="15"/>
      <c r="H229" s="16">
        <f t="shared" si="51"/>
        <v>0.10571428571428572</v>
      </c>
      <c r="I229" s="31">
        <f t="shared" si="46"/>
        <v>8750</v>
      </c>
      <c r="J229" s="32">
        <f t="shared" si="52"/>
        <v>2.364864864864865</v>
      </c>
      <c r="K229" s="31">
        <f t="shared" si="47"/>
        <v>9100</v>
      </c>
      <c r="L229" s="32">
        <f t="shared" si="53"/>
        <v>2.4594594594594597</v>
      </c>
      <c r="M229" s="31">
        <f t="shared" si="48"/>
        <v>9450</v>
      </c>
      <c r="N229" s="32">
        <f t="shared" si="54"/>
        <v>2.554054054054054</v>
      </c>
      <c r="O229" s="31">
        <f t="shared" si="49"/>
        <v>9800.000000000002</v>
      </c>
      <c r="P229" s="32">
        <f t="shared" si="55"/>
        <v>2.648648648648649</v>
      </c>
      <c r="Q229" s="15">
        <f t="shared" si="50"/>
        <v>10150</v>
      </c>
      <c r="R229" s="14">
        <f t="shared" si="56"/>
        <v>2.7432432432432434</v>
      </c>
      <c r="S229" s="13">
        <f t="shared" si="57"/>
        <v>7400</v>
      </c>
      <c r="T229" s="13">
        <f t="shared" si="45"/>
        <v>7400</v>
      </c>
      <c r="U229" s="13">
        <f t="shared" si="59"/>
        <v>7400</v>
      </c>
      <c r="V229" s="20">
        <f t="shared" si="58"/>
        <v>2</v>
      </c>
    </row>
    <row r="230" spans="1:22" ht="15">
      <c r="A230" s="1">
        <v>217</v>
      </c>
      <c r="B230" s="2" t="s">
        <v>136</v>
      </c>
      <c r="C230" s="2" t="s">
        <v>3</v>
      </c>
      <c r="D230" s="2"/>
      <c r="E230" s="3">
        <v>4800</v>
      </c>
      <c r="F230" s="13">
        <v>42000</v>
      </c>
      <c r="G230" s="13">
        <f>VLOOKUP(B230,'[1]Quan Tan Phú'!$B$7:$E$232,4,0)/1000</f>
        <v>35000</v>
      </c>
      <c r="H230" s="18">
        <f t="shared" si="51"/>
        <v>0.11428571428571428</v>
      </c>
      <c r="I230" s="31">
        <f t="shared" si="46"/>
        <v>10500</v>
      </c>
      <c r="J230" s="32">
        <f t="shared" si="52"/>
        <v>2.1875</v>
      </c>
      <c r="K230" s="31">
        <f t="shared" si="47"/>
        <v>10920</v>
      </c>
      <c r="L230" s="32">
        <f t="shared" si="53"/>
        <v>2.275</v>
      </c>
      <c r="M230" s="31">
        <f t="shared" si="48"/>
        <v>11340</v>
      </c>
      <c r="N230" s="32">
        <f t="shared" si="54"/>
        <v>2.3625</v>
      </c>
      <c r="O230" s="31">
        <f t="shared" si="49"/>
        <v>11760.000000000002</v>
      </c>
      <c r="P230" s="32">
        <f t="shared" si="55"/>
        <v>2.45</v>
      </c>
      <c r="Q230" s="15">
        <f t="shared" si="50"/>
        <v>12180</v>
      </c>
      <c r="R230" s="14">
        <f t="shared" si="56"/>
        <v>2.5375</v>
      </c>
      <c r="S230" s="13">
        <f t="shared" si="57"/>
        <v>9600</v>
      </c>
      <c r="T230" s="13">
        <f t="shared" si="45"/>
        <v>9600</v>
      </c>
      <c r="U230" s="13">
        <f t="shared" si="59"/>
        <v>9600</v>
      </c>
      <c r="V230" s="20">
        <f t="shared" si="58"/>
        <v>2</v>
      </c>
    </row>
    <row r="231" spans="1:22" ht="15">
      <c r="A231" s="1">
        <v>218</v>
      </c>
      <c r="B231" s="2" t="s">
        <v>107</v>
      </c>
      <c r="C231" s="2" t="s">
        <v>206</v>
      </c>
      <c r="D231" s="2" t="s">
        <v>205</v>
      </c>
      <c r="E231" s="3">
        <v>5000</v>
      </c>
      <c r="F231" s="34">
        <v>35000</v>
      </c>
      <c r="G231" s="13">
        <f>VLOOKUP(B231,'[1]Quan Tan Phú'!$B$7:$E$232,4,0)/1000</f>
        <v>35000</v>
      </c>
      <c r="H231" s="18">
        <f t="shared" si="51"/>
        <v>0.14285714285714285</v>
      </c>
      <c r="I231" s="31">
        <f t="shared" si="46"/>
        <v>8750</v>
      </c>
      <c r="J231" s="32">
        <f t="shared" si="52"/>
        <v>1.75</v>
      </c>
      <c r="K231" s="31">
        <f t="shared" si="47"/>
        <v>9100</v>
      </c>
      <c r="L231" s="32">
        <f t="shared" si="53"/>
        <v>1.82</v>
      </c>
      <c r="M231" s="31">
        <f t="shared" si="48"/>
        <v>9450</v>
      </c>
      <c r="N231" s="32">
        <f t="shared" si="54"/>
        <v>1.89</v>
      </c>
      <c r="O231" s="31">
        <f t="shared" si="49"/>
        <v>9800.000000000002</v>
      </c>
      <c r="P231" s="32">
        <f t="shared" si="55"/>
        <v>1.9600000000000004</v>
      </c>
      <c r="Q231" s="15">
        <f t="shared" si="50"/>
        <v>10150</v>
      </c>
      <c r="R231" s="14">
        <f t="shared" si="56"/>
        <v>2.03</v>
      </c>
      <c r="S231" s="13">
        <f t="shared" si="57"/>
        <v>10000</v>
      </c>
      <c r="T231" s="13">
        <f t="shared" si="45"/>
        <v>10000</v>
      </c>
      <c r="U231" s="13">
        <f t="shared" si="59"/>
        <v>10000</v>
      </c>
      <c r="V231" s="20">
        <f t="shared" si="58"/>
        <v>2</v>
      </c>
    </row>
    <row r="232" spans="1:22" s="17" customFormat="1" ht="15">
      <c r="A232" s="1">
        <v>219</v>
      </c>
      <c r="B232" s="11" t="s">
        <v>273</v>
      </c>
      <c r="C232" s="12" t="s">
        <v>56</v>
      </c>
      <c r="D232" s="12" t="s">
        <v>10</v>
      </c>
      <c r="E232" s="7">
        <v>3900</v>
      </c>
      <c r="F232" s="15">
        <v>33000</v>
      </c>
      <c r="G232" s="15"/>
      <c r="H232" s="16">
        <f t="shared" si="51"/>
        <v>0.11818181818181818</v>
      </c>
      <c r="I232" s="31">
        <f t="shared" si="46"/>
        <v>8250</v>
      </c>
      <c r="J232" s="32">
        <f t="shared" si="52"/>
        <v>2.1153846153846154</v>
      </c>
      <c r="K232" s="31">
        <f t="shared" si="47"/>
        <v>8580</v>
      </c>
      <c r="L232" s="32">
        <f t="shared" si="53"/>
        <v>2.2</v>
      </c>
      <c r="M232" s="31">
        <f t="shared" si="48"/>
        <v>8910</v>
      </c>
      <c r="N232" s="32">
        <f t="shared" si="54"/>
        <v>2.2846153846153845</v>
      </c>
      <c r="O232" s="31">
        <f t="shared" si="49"/>
        <v>9240</v>
      </c>
      <c r="P232" s="32">
        <f t="shared" si="55"/>
        <v>2.3692307692307693</v>
      </c>
      <c r="Q232" s="15">
        <f t="shared" si="50"/>
        <v>9570</v>
      </c>
      <c r="R232" s="14">
        <f t="shared" si="56"/>
        <v>2.453846153846154</v>
      </c>
      <c r="S232" s="13">
        <f t="shared" si="57"/>
        <v>7800</v>
      </c>
      <c r="T232" s="13">
        <f t="shared" si="45"/>
        <v>7800</v>
      </c>
      <c r="U232" s="13">
        <f t="shared" si="59"/>
        <v>7800</v>
      </c>
      <c r="V232" s="20">
        <f t="shared" si="58"/>
        <v>2</v>
      </c>
    </row>
    <row r="233" spans="1:22" ht="15">
      <c r="A233" s="1">
        <v>220</v>
      </c>
      <c r="B233" s="2" t="s">
        <v>108</v>
      </c>
      <c r="C233" s="2" t="s">
        <v>109</v>
      </c>
      <c r="D233" s="2" t="s">
        <v>110</v>
      </c>
      <c r="E233" s="3">
        <v>4700</v>
      </c>
      <c r="F233" s="13">
        <v>29229.421</v>
      </c>
      <c r="G233" s="13">
        <f>VLOOKUP(B233,'[1]Quan Tan Phú'!$B$7:$E$232,4,0)/1000</f>
        <v>35000</v>
      </c>
      <c r="H233" s="18">
        <f t="shared" si="51"/>
        <v>0.1607968902291975</v>
      </c>
      <c r="I233" s="31">
        <f t="shared" si="46"/>
        <v>7307.35525</v>
      </c>
      <c r="J233" s="32">
        <f t="shared" si="52"/>
        <v>1.5547564361702126</v>
      </c>
      <c r="K233" s="31">
        <f t="shared" si="47"/>
        <v>7599.64946</v>
      </c>
      <c r="L233" s="32">
        <f t="shared" si="53"/>
        <v>1.6169466936170211</v>
      </c>
      <c r="M233" s="31">
        <f t="shared" si="48"/>
        <v>7891.94367</v>
      </c>
      <c r="N233" s="32">
        <f t="shared" si="54"/>
        <v>1.6791369510638297</v>
      </c>
      <c r="O233" s="31">
        <f t="shared" si="49"/>
        <v>8184.237880000001</v>
      </c>
      <c r="P233" s="32">
        <f t="shared" si="55"/>
        <v>1.7413272085106384</v>
      </c>
      <c r="Q233" s="15">
        <f t="shared" si="50"/>
        <v>8476.532089999999</v>
      </c>
      <c r="R233" s="14">
        <f t="shared" si="56"/>
        <v>1.8035174659574464</v>
      </c>
      <c r="S233" s="13">
        <f t="shared" si="57"/>
        <v>9400</v>
      </c>
      <c r="T233" s="13">
        <f t="shared" si="45"/>
        <v>8476.532089999999</v>
      </c>
      <c r="U233" s="13">
        <f t="shared" si="59"/>
        <v>8500</v>
      </c>
      <c r="V233" s="20">
        <f t="shared" si="58"/>
        <v>1.8085106382978724</v>
      </c>
    </row>
    <row r="234" spans="1:22" ht="15">
      <c r="A234" s="1">
        <v>221</v>
      </c>
      <c r="B234" s="2" t="s">
        <v>111</v>
      </c>
      <c r="C234" s="2" t="s">
        <v>3</v>
      </c>
      <c r="D234" s="2"/>
      <c r="E234" s="3">
        <v>4700</v>
      </c>
      <c r="F234" s="13">
        <v>35000</v>
      </c>
      <c r="G234" s="13">
        <f>VLOOKUP(B234,'[1]Quan Tan Phú'!$B$7:$E$232,4,0)/1000</f>
        <v>35000</v>
      </c>
      <c r="H234" s="18">
        <f t="shared" si="51"/>
        <v>0.13428571428571429</v>
      </c>
      <c r="I234" s="31">
        <f t="shared" si="46"/>
        <v>8750</v>
      </c>
      <c r="J234" s="32">
        <f t="shared" si="52"/>
        <v>1.8617021276595744</v>
      </c>
      <c r="K234" s="31">
        <f t="shared" si="47"/>
        <v>9100</v>
      </c>
      <c r="L234" s="32">
        <f t="shared" si="53"/>
        <v>1.9361702127659575</v>
      </c>
      <c r="M234" s="31">
        <f t="shared" si="48"/>
        <v>9450</v>
      </c>
      <c r="N234" s="32">
        <f t="shared" si="54"/>
        <v>2.0106382978723403</v>
      </c>
      <c r="O234" s="31">
        <f t="shared" si="49"/>
        <v>9800.000000000002</v>
      </c>
      <c r="P234" s="32">
        <f t="shared" si="55"/>
        <v>2.085106382978724</v>
      </c>
      <c r="Q234" s="15">
        <f t="shared" si="50"/>
        <v>10150</v>
      </c>
      <c r="R234" s="14">
        <f t="shared" si="56"/>
        <v>2.1595744680851063</v>
      </c>
      <c r="S234" s="13">
        <f t="shared" si="57"/>
        <v>9400</v>
      </c>
      <c r="T234" s="13">
        <f t="shared" si="45"/>
        <v>9400</v>
      </c>
      <c r="U234" s="13">
        <f t="shared" si="59"/>
        <v>9400</v>
      </c>
      <c r="V234" s="20">
        <f t="shared" si="58"/>
        <v>2</v>
      </c>
    </row>
    <row r="235" spans="1:22" ht="15">
      <c r="A235" s="1">
        <v>222</v>
      </c>
      <c r="B235" s="2" t="s">
        <v>112</v>
      </c>
      <c r="C235" s="2" t="s">
        <v>3</v>
      </c>
      <c r="D235" s="2"/>
      <c r="E235" s="3">
        <v>4700</v>
      </c>
      <c r="F235" s="13">
        <v>29330.886</v>
      </c>
      <c r="G235" s="13">
        <f>VLOOKUP(B235,'[1]Quan Tan Phú'!$B$7:$E$232,4,0)/1000</f>
        <v>35000</v>
      </c>
      <c r="H235" s="18">
        <f t="shared" si="51"/>
        <v>0.16024064189537268</v>
      </c>
      <c r="I235" s="31">
        <f t="shared" si="46"/>
        <v>7332.7215</v>
      </c>
      <c r="J235" s="32">
        <f t="shared" si="52"/>
        <v>1.5601535106382978</v>
      </c>
      <c r="K235" s="31">
        <f t="shared" si="47"/>
        <v>7626.03036</v>
      </c>
      <c r="L235" s="32">
        <f t="shared" si="53"/>
        <v>1.6225596510638298</v>
      </c>
      <c r="M235" s="31">
        <f t="shared" si="48"/>
        <v>7919.33922</v>
      </c>
      <c r="N235" s="32">
        <f t="shared" si="54"/>
        <v>1.6849657914893617</v>
      </c>
      <c r="O235" s="31">
        <f t="shared" si="49"/>
        <v>8212.64808</v>
      </c>
      <c r="P235" s="32">
        <f t="shared" si="55"/>
        <v>1.7473719319148937</v>
      </c>
      <c r="Q235" s="15">
        <f t="shared" si="50"/>
        <v>8505.956939999998</v>
      </c>
      <c r="R235" s="14">
        <f t="shared" si="56"/>
        <v>1.809778072340425</v>
      </c>
      <c r="S235" s="13">
        <f t="shared" si="57"/>
        <v>9400</v>
      </c>
      <c r="T235" s="13">
        <f t="shared" si="45"/>
        <v>8505.956939999998</v>
      </c>
      <c r="U235" s="13">
        <f t="shared" si="59"/>
        <v>8500</v>
      </c>
      <c r="V235" s="20">
        <f t="shared" si="58"/>
        <v>1.8085106382978724</v>
      </c>
    </row>
    <row r="236" spans="1:22" ht="30">
      <c r="A236" s="1">
        <v>223</v>
      </c>
      <c r="B236" s="2" t="s">
        <v>113</v>
      </c>
      <c r="C236" s="2" t="s">
        <v>3</v>
      </c>
      <c r="D236" s="2"/>
      <c r="E236" s="3">
        <v>4800</v>
      </c>
      <c r="F236" s="13">
        <v>42700</v>
      </c>
      <c r="G236" s="13">
        <f>VLOOKUP(B236,'[1]Quan Tan Phú'!$B$7:$E$232,4,0)/1000</f>
        <v>40000</v>
      </c>
      <c r="H236" s="18">
        <f t="shared" si="51"/>
        <v>0.11241217798594848</v>
      </c>
      <c r="I236" s="31">
        <f t="shared" si="46"/>
        <v>10675</v>
      </c>
      <c r="J236" s="32">
        <f t="shared" si="52"/>
        <v>2.2239583333333335</v>
      </c>
      <c r="K236" s="31">
        <f t="shared" si="47"/>
        <v>11102</v>
      </c>
      <c r="L236" s="32">
        <f t="shared" si="53"/>
        <v>2.3129166666666667</v>
      </c>
      <c r="M236" s="31">
        <f t="shared" si="48"/>
        <v>11529</v>
      </c>
      <c r="N236" s="32">
        <f t="shared" si="54"/>
        <v>2.401875</v>
      </c>
      <c r="O236" s="31">
        <f t="shared" si="49"/>
        <v>11956.000000000002</v>
      </c>
      <c r="P236" s="32">
        <f t="shared" si="55"/>
        <v>2.4908333333333337</v>
      </c>
      <c r="Q236" s="15">
        <f t="shared" si="50"/>
        <v>12383</v>
      </c>
      <c r="R236" s="14">
        <f t="shared" si="56"/>
        <v>2.5797916666666665</v>
      </c>
      <c r="S236" s="13">
        <f t="shared" si="57"/>
        <v>9600</v>
      </c>
      <c r="T236" s="13">
        <f t="shared" si="45"/>
        <v>9600</v>
      </c>
      <c r="U236" s="13">
        <f t="shared" si="59"/>
        <v>9600</v>
      </c>
      <c r="V236" s="20">
        <f t="shared" si="58"/>
        <v>2</v>
      </c>
    </row>
    <row r="237" spans="1:22" ht="30">
      <c r="A237" s="1">
        <v>224</v>
      </c>
      <c r="B237" s="2" t="s">
        <v>12</v>
      </c>
      <c r="C237" s="2" t="s">
        <v>3</v>
      </c>
      <c r="D237" s="2"/>
      <c r="E237" s="3">
        <v>4800</v>
      </c>
      <c r="F237" s="13">
        <v>42700</v>
      </c>
      <c r="G237" s="13">
        <f>VLOOKUP(B237,'[1]Quan Tan Phú'!$B$7:$E$232,4,0)/1000</f>
        <v>45000</v>
      </c>
      <c r="H237" s="18">
        <f t="shared" si="51"/>
        <v>0.11241217798594848</v>
      </c>
      <c r="I237" s="31">
        <f t="shared" si="46"/>
        <v>10675</v>
      </c>
      <c r="J237" s="32">
        <f t="shared" si="52"/>
        <v>2.2239583333333335</v>
      </c>
      <c r="K237" s="31">
        <f t="shared" si="47"/>
        <v>11102</v>
      </c>
      <c r="L237" s="32">
        <f t="shared" si="53"/>
        <v>2.3129166666666667</v>
      </c>
      <c r="M237" s="31">
        <f t="shared" si="48"/>
        <v>11529</v>
      </c>
      <c r="N237" s="32">
        <f t="shared" si="54"/>
        <v>2.401875</v>
      </c>
      <c r="O237" s="31">
        <f t="shared" si="49"/>
        <v>11956.000000000002</v>
      </c>
      <c r="P237" s="32">
        <f t="shared" si="55"/>
        <v>2.4908333333333337</v>
      </c>
      <c r="Q237" s="15">
        <f t="shared" si="50"/>
        <v>12383</v>
      </c>
      <c r="R237" s="14">
        <f t="shared" si="56"/>
        <v>2.5797916666666665</v>
      </c>
      <c r="S237" s="13">
        <f t="shared" si="57"/>
        <v>9600</v>
      </c>
      <c r="T237" s="13">
        <f t="shared" si="45"/>
        <v>9600</v>
      </c>
      <c r="U237" s="13">
        <f t="shared" si="59"/>
        <v>9600</v>
      </c>
      <c r="V237" s="20">
        <f t="shared" si="58"/>
        <v>2</v>
      </c>
    </row>
    <row r="238" spans="1:22" ht="30">
      <c r="A238" s="1">
        <v>225</v>
      </c>
      <c r="B238" s="2" t="s">
        <v>53</v>
      </c>
      <c r="C238" s="2" t="s">
        <v>3</v>
      </c>
      <c r="D238" s="2"/>
      <c r="E238" s="3">
        <v>6100</v>
      </c>
      <c r="F238" s="13">
        <v>56000</v>
      </c>
      <c r="G238" s="13">
        <f>VLOOKUP(B238,'[1]Quan Tan Phú'!$B$7:$E$232,4,0)/1000</f>
        <v>55000</v>
      </c>
      <c r="H238" s="18">
        <f t="shared" si="51"/>
        <v>0.10892857142857143</v>
      </c>
      <c r="I238" s="31">
        <f t="shared" si="46"/>
        <v>14000</v>
      </c>
      <c r="J238" s="32">
        <f t="shared" si="52"/>
        <v>2.2950819672131146</v>
      </c>
      <c r="K238" s="31">
        <f t="shared" si="47"/>
        <v>14560</v>
      </c>
      <c r="L238" s="32">
        <f t="shared" si="53"/>
        <v>2.3868852459016394</v>
      </c>
      <c r="M238" s="31">
        <f t="shared" si="48"/>
        <v>15120.000000000002</v>
      </c>
      <c r="N238" s="32">
        <f t="shared" si="54"/>
        <v>2.478688524590164</v>
      </c>
      <c r="O238" s="31">
        <f t="shared" si="49"/>
        <v>15680.000000000002</v>
      </c>
      <c r="P238" s="32">
        <f t="shared" si="55"/>
        <v>2.570491803278689</v>
      </c>
      <c r="Q238" s="15">
        <f t="shared" si="50"/>
        <v>16239.999999999998</v>
      </c>
      <c r="R238" s="14">
        <f t="shared" si="56"/>
        <v>2.662295081967213</v>
      </c>
      <c r="S238" s="13">
        <f t="shared" si="57"/>
        <v>12200</v>
      </c>
      <c r="T238" s="13">
        <f t="shared" si="45"/>
        <v>12200</v>
      </c>
      <c r="U238" s="13">
        <f t="shared" si="59"/>
        <v>12200</v>
      </c>
      <c r="V238" s="20">
        <f t="shared" si="58"/>
        <v>2</v>
      </c>
    </row>
    <row r="239" spans="1:22" ht="30">
      <c r="A239" s="1">
        <v>226</v>
      </c>
      <c r="B239" s="2" t="s">
        <v>114</v>
      </c>
      <c r="C239" s="2" t="s">
        <v>53</v>
      </c>
      <c r="D239" s="2" t="s">
        <v>43</v>
      </c>
      <c r="E239" s="3">
        <v>4300</v>
      </c>
      <c r="F239" s="13">
        <v>40000</v>
      </c>
      <c r="G239" s="13">
        <f>VLOOKUP(B239,'[1]Quan Tan Phú'!$B$7:$E$232,4,0)/1000</f>
        <v>40000</v>
      </c>
      <c r="H239" s="18">
        <f t="shared" si="51"/>
        <v>0.1075</v>
      </c>
      <c r="I239" s="31">
        <f t="shared" si="46"/>
        <v>10000</v>
      </c>
      <c r="J239" s="32">
        <f t="shared" si="52"/>
        <v>2.3255813953488373</v>
      </c>
      <c r="K239" s="31">
        <f t="shared" si="47"/>
        <v>10400</v>
      </c>
      <c r="L239" s="32">
        <f t="shared" si="53"/>
        <v>2.4186046511627906</v>
      </c>
      <c r="M239" s="31">
        <f t="shared" si="48"/>
        <v>10800</v>
      </c>
      <c r="N239" s="32">
        <f t="shared" si="54"/>
        <v>2.511627906976744</v>
      </c>
      <c r="O239" s="31">
        <f t="shared" si="49"/>
        <v>11200.000000000002</v>
      </c>
      <c r="P239" s="32">
        <f t="shared" si="55"/>
        <v>2.6046511627906983</v>
      </c>
      <c r="Q239" s="15">
        <f t="shared" si="50"/>
        <v>11600</v>
      </c>
      <c r="R239" s="14">
        <f t="shared" si="56"/>
        <v>2.697674418604651</v>
      </c>
      <c r="S239" s="13">
        <f t="shared" si="57"/>
        <v>8600</v>
      </c>
      <c r="T239" s="13">
        <f t="shared" si="45"/>
        <v>8600</v>
      </c>
      <c r="U239" s="13">
        <f t="shared" si="59"/>
        <v>8600</v>
      </c>
      <c r="V239" s="20">
        <f t="shared" si="58"/>
        <v>2</v>
      </c>
    </row>
    <row r="240" spans="1:22" ht="15">
      <c r="A240" s="1">
        <v>227</v>
      </c>
      <c r="B240" s="2" t="s">
        <v>14</v>
      </c>
      <c r="C240" s="2" t="s">
        <v>3</v>
      </c>
      <c r="D240" s="2"/>
      <c r="E240" s="3">
        <v>7800</v>
      </c>
      <c r="F240" s="13">
        <v>80000</v>
      </c>
      <c r="G240" s="13">
        <f>VLOOKUP(B240,'[1]Quan Tan Phú'!$B$7:$E$232,4,0)/1000</f>
        <v>80000</v>
      </c>
      <c r="H240" s="18">
        <f t="shared" si="51"/>
        <v>0.0975</v>
      </c>
      <c r="I240" s="31">
        <f t="shared" si="46"/>
        <v>20000</v>
      </c>
      <c r="J240" s="32">
        <f t="shared" si="52"/>
        <v>2.5641025641025643</v>
      </c>
      <c r="K240" s="31">
        <f t="shared" si="47"/>
        <v>20800</v>
      </c>
      <c r="L240" s="32">
        <f t="shared" si="53"/>
        <v>2.6666666666666665</v>
      </c>
      <c r="M240" s="31">
        <f t="shared" si="48"/>
        <v>21600</v>
      </c>
      <c r="N240" s="32">
        <f t="shared" si="54"/>
        <v>2.769230769230769</v>
      </c>
      <c r="O240" s="31">
        <f t="shared" si="49"/>
        <v>22400.000000000004</v>
      </c>
      <c r="P240" s="32">
        <f t="shared" si="55"/>
        <v>2.8717948717948723</v>
      </c>
      <c r="Q240" s="15">
        <f t="shared" si="50"/>
        <v>23200</v>
      </c>
      <c r="R240" s="14">
        <f t="shared" si="56"/>
        <v>2.9743589743589745</v>
      </c>
      <c r="S240" s="13">
        <f t="shared" si="57"/>
        <v>15600</v>
      </c>
      <c r="T240" s="13">
        <f t="shared" si="45"/>
        <v>15600</v>
      </c>
      <c r="U240" s="13">
        <f t="shared" si="59"/>
        <v>15600</v>
      </c>
      <c r="V240" s="20">
        <f t="shared" si="58"/>
        <v>2</v>
      </c>
    </row>
    <row r="241" spans="1:22" ht="15">
      <c r="A241" s="1">
        <v>228</v>
      </c>
      <c r="B241" s="2" t="s">
        <v>206</v>
      </c>
      <c r="C241" s="2" t="s">
        <v>3</v>
      </c>
      <c r="D241" s="2"/>
      <c r="E241" s="3">
        <v>5000</v>
      </c>
      <c r="F241" s="13">
        <v>50000</v>
      </c>
      <c r="G241" s="13">
        <f>VLOOKUP(B241,'[1]Quan Tan Phú'!$B$7:$E$232,4,0)/1000</f>
        <v>55000</v>
      </c>
      <c r="H241" s="18">
        <f t="shared" si="51"/>
        <v>0.1</v>
      </c>
      <c r="I241" s="31">
        <f t="shared" si="46"/>
        <v>12500</v>
      </c>
      <c r="J241" s="32">
        <f t="shared" si="52"/>
        <v>2.5</v>
      </c>
      <c r="K241" s="31">
        <f t="shared" si="47"/>
        <v>13000</v>
      </c>
      <c r="L241" s="32">
        <f t="shared" si="53"/>
        <v>2.6</v>
      </c>
      <c r="M241" s="31">
        <f t="shared" si="48"/>
        <v>13500</v>
      </c>
      <c r="N241" s="32">
        <f t="shared" si="54"/>
        <v>2.7</v>
      </c>
      <c r="O241" s="31">
        <f t="shared" si="49"/>
        <v>14000.000000000002</v>
      </c>
      <c r="P241" s="32">
        <f t="shared" si="55"/>
        <v>2.8000000000000003</v>
      </c>
      <c r="Q241" s="15">
        <f t="shared" si="50"/>
        <v>14499.999999999998</v>
      </c>
      <c r="R241" s="14">
        <f t="shared" si="56"/>
        <v>2.8999999999999995</v>
      </c>
      <c r="S241" s="13">
        <f t="shared" si="57"/>
        <v>10000</v>
      </c>
      <c r="T241" s="13">
        <f t="shared" si="45"/>
        <v>10000</v>
      </c>
      <c r="U241" s="13">
        <f t="shared" si="59"/>
        <v>10000</v>
      </c>
      <c r="V241" s="20">
        <f t="shared" si="58"/>
        <v>2</v>
      </c>
    </row>
    <row r="242" spans="1:22" ht="15">
      <c r="A242" s="1">
        <v>229</v>
      </c>
      <c r="B242" s="2" t="s">
        <v>115</v>
      </c>
      <c r="C242" s="2" t="s">
        <v>3</v>
      </c>
      <c r="D242" s="2"/>
      <c r="E242" s="3">
        <v>4700</v>
      </c>
      <c r="F242" s="13">
        <v>35000</v>
      </c>
      <c r="G242" s="13">
        <f>VLOOKUP(B242,'[1]Quan Tan Phú'!$B$7:$E$232,4,0)/1000</f>
        <v>40000</v>
      </c>
      <c r="H242" s="18">
        <f t="shared" si="51"/>
        <v>0.13428571428571429</v>
      </c>
      <c r="I242" s="31">
        <f t="shared" si="46"/>
        <v>8750</v>
      </c>
      <c r="J242" s="32">
        <f t="shared" si="52"/>
        <v>1.8617021276595744</v>
      </c>
      <c r="K242" s="31">
        <f t="shared" si="47"/>
        <v>9100</v>
      </c>
      <c r="L242" s="32">
        <f t="shared" si="53"/>
        <v>1.9361702127659575</v>
      </c>
      <c r="M242" s="31">
        <f t="shared" si="48"/>
        <v>9450</v>
      </c>
      <c r="N242" s="32">
        <f t="shared" si="54"/>
        <v>2.0106382978723403</v>
      </c>
      <c r="O242" s="31">
        <f t="shared" si="49"/>
        <v>9800.000000000002</v>
      </c>
      <c r="P242" s="32">
        <f t="shared" si="55"/>
        <v>2.085106382978724</v>
      </c>
      <c r="Q242" s="15">
        <f t="shared" si="50"/>
        <v>10150</v>
      </c>
      <c r="R242" s="14">
        <f t="shared" si="56"/>
        <v>2.1595744680851063</v>
      </c>
      <c r="S242" s="13">
        <f t="shared" si="57"/>
        <v>9400</v>
      </c>
      <c r="T242" s="13">
        <f t="shared" si="45"/>
        <v>9400</v>
      </c>
      <c r="U242" s="13">
        <f t="shared" si="59"/>
        <v>9400</v>
      </c>
      <c r="V242" s="20">
        <f t="shared" si="58"/>
        <v>2</v>
      </c>
    </row>
    <row r="243" spans="1:22" s="17" customFormat="1" ht="15">
      <c r="A243" s="1">
        <v>230</v>
      </c>
      <c r="B243" s="11" t="s">
        <v>116</v>
      </c>
      <c r="C243" s="12" t="s">
        <v>203</v>
      </c>
      <c r="D243" s="12" t="s">
        <v>274</v>
      </c>
      <c r="E243" s="7">
        <v>2700</v>
      </c>
      <c r="F243" s="15">
        <v>35000</v>
      </c>
      <c r="G243" s="15"/>
      <c r="H243" s="16">
        <f t="shared" si="51"/>
        <v>0.07714285714285714</v>
      </c>
      <c r="I243" s="31">
        <f t="shared" si="46"/>
        <v>8750</v>
      </c>
      <c r="J243" s="32">
        <f t="shared" si="52"/>
        <v>3.240740740740741</v>
      </c>
      <c r="K243" s="31">
        <f t="shared" si="47"/>
        <v>9100</v>
      </c>
      <c r="L243" s="32">
        <f t="shared" si="53"/>
        <v>3.3703703703703702</v>
      </c>
      <c r="M243" s="31">
        <f t="shared" si="48"/>
        <v>9450</v>
      </c>
      <c r="N243" s="32">
        <f t="shared" si="54"/>
        <v>3.5</v>
      </c>
      <c r="O243" s="31">
        <f t="shared" si="49"/>
        <v>9800.000000000002</v>
      </c>
      <c r="P243" s="32">
        <f t="shared" si="55"/>
        <v>3.62962962962963</v>
      </c>
      <c r="Q243" s="15">
        <f t="shared" si="50"/>
        <v>10150</v>
      </c>
      <c r="R243" s="14">
        <f t="shared" si="56"/>
        <v>3.759259259259259</v>
      </c>
      <c r="S243" s="13">
        <f t="shared" si="57"/>
        <v>5400</v>
      </c>
      <c r="T243" s="13">
        <f t="shared" si="45"/>
        <v>5400</v>
      </c>
      <c r="U243" s="13">
        <f t="shared" si="59"/>
        <v>5400</v>
      </c>
      <c r="V243" s="20">
        <f t="shared" si="58"/>
        <v>2</v>
      </c>
    </row>
    <row r="244" spans="1:22" ht="15">
      <c r="A244" s="1">
        <v>231</v>
      </c>
      <c r="B244" s="2" t="s">
        <v>117</v>
      </c>
      <c r="C244" s="2" t="s">
        <v>3</v>
      </c>
      <c r="D244" s="2"/>
      <c r="E244" s="3">
        <v>4700</v>
      </c>
      <c r="F244" s="13">
        <v>29330.886</v>
      </c>
      <c r="G244" s="13">
        <f>VLOOKUP(B244,'[1]Quan Tan Phú'!$B$7:$E$232,4,0)/1000</f>
        <v>35000</v>
      </c>
      <c r="H244" s="18">
        <f t="shared" si="51"/>
        <v>0.16024064189537268</v>
      </c>
      <c r="I244" s="31">
        <f t="shared" si="46"/>
        <v>7332.7215</v>
      </c>
      <c r="J244" s="32">
        <f t="shared" si="52"/>
        <v>1.5601535106382978</v>
      </c>
      <c r="K244" s="31">
        <f t="shared" si="47"/>
        <v>7626.03036</v>
      </c>
      <c r="L244" s="32">
        <f t="shared" si="53"/>
        <v>1.6225596510638298</v>
      </c>
      <c r="M244" s="31">
        <f t="shared" si="48"/>
        <v>7919.33922</v>
      </c>
      <c r="N244" s="32">
        <f t="shared" si="54"/>
        <v>1.6849657914893617</v>
      </c>
      <c r="O244" s="31">
        <f t="shared" si="49"/>
        <v>8212.64808</v>
      </c>
      <c r="P244" s="32">
        <f t="shared" si="55"/>
        <v>1.7473719319148937</v>
      </c>
      <c r="Q244" s="15">
        <f t="shared" si="50"/>
        <v>8505.956939999998</v>
      </c>
      <c r="R244" s="14">
        <f t="shared" si="56"/>
        <v>1.809778072340425</v>
      </c>
      <c r="S244" s="13">
        <f t="shared" si="57"/>
        <v>9400</v>
      </c>
      <c r="T244" s="13">
        <f t="shared" si="45"/>
        <v>8505.956939999998</v>
      </c>
      <c r="U244" s="13">
        <f t="shared" si="59"/>
        <v>8500</v>
      </c>
      <c r="V244" s="20">
        <f t="shared" si="58"/>
        <v>1.8085106382978724</v>
      </c>
    </row>
    <row r="245" spans="1:22" ht="15">
      <c r="A245" s="1">
        <v>232</v>
      </c>
      <c r="B245" s="2" t="s">
        <v>118</v>
      </c>
      <c r="C245" s="2" t="s">
        <v>3</v>
      </c>
      <c r="D245" s="2"/>
      <c r="E245" s="3">
        <v>5000</v>
      </c>
      <c r="F245" s="13">
        <v>35000</v>
      </c>
      <c r="G245" s="13">
        <f>VLOOKUP(B245,'[1]Quan Tan Phú'!$B$7:$E$232,4,0)/1000</f>
        <v>35000</v>
      </c>
      <c r="H245" s="18">
        <f t="shared" si="51"/>
        <v>0.14285714285714285</v>
      </c>
      <c r="I245" s="31">
        <f t="shared" si="46"/>
        <v>8750</v>
      </c>
      <c r="J245" s="32">
        <f t="shared" si="52"/>
        <v>1.75</v>
      </c>
      <c r="K245" s="31">
        <f t="shared" si="47"/>
        <v>9100</v>
      </c>
      <c r="L245" s="32">
        <f t="shared" si="53"/>
        <v>1.82</v>
      </c>
      <c r="M245" s="31">
        <f t="shared" si="48"/>
        <v>9450</v>
      </c>
      <c r="N245" s="32">
        <f t="shared" si="54"/>
        <v>1.89</v>
      </c>
      <c r="O245" s="31">
        <f t="shared" si="49"/>
        <v>9800.000000000002</v>
      </c>
      <c r="P245" s="32">
        <f t="shared" si="55"/>
        <v>1.9600000000000004</v>
      </c>
      <c r="Q245" s="15">
        <f t="shared" si="50"/>
        <v>10150</v>
      </c>
      <c r="R245" s="14">
        <f t="shared" si="56"/>
        <v>2.03</v>
      </c>
      <c r="S245" s="13">
        <f t="shared" si="57"/>
        <v>10000</v>
      </c>
      <c r="T245" s="13">
        <f t="shared" si="45"/>
        <v>10000</v>
      </c>
      <c r="U245" s="13">
        <f t="shared" si="59"/>
        <v>10000</v>
      </c>
      <c r="V245" s="20">
        <f t="shared" si="58"/>
        <v>2</v>
      </c>
    </row>
    <row r="246" spans="1:22" ht="15">
      <c r="A246" s="1">
        <v>233</v>
      </c>
      <c r="B246" s="2" t="s">
        <v>13</v>
      </c>
      <c r="C246" s="2" t="s">
        <v>3</v>
      </c>
      <c r="D246" s="2"/>
      <c r="E246" s="3">
        <v>6600</v>
      </c>
      <c r="F246" s="13">
        <v>64000</v>
      </c>
      <c r="G246" s="13">
        <f>VLOOKUP(B246,'[1]Quan Tan Phú'!$B$7:$E$232,4,0)/1000</f>
        <v>55000</v>
      </c>
      <c r="H246" s="18">
        <f t="shared" si="51"/>
        <v>0.103125</v>
      </c>
      <c r="I246" s="31">
        <f t="shared" si="46"/>
        <v>16000</v>
      </c>
      <c r="J246" s="32">
        <f t="shared" si="52"/>
        <v>2.4242424242424243</v>
      </c>
      <c r="K246" s="31">
        <f t="shared" si="47"/>
        <v>16640</v>
      </c>
      <c r="L246" s="32">
        <f t="shared" si="53"/>
        <v>2.521212121212121</v>
      </c>
      <c r="M246" s="31">
        <f t="shared" si="48"/>
        <v>17280</v>
      </c>
      <c r="N246" s="32">
        <f t="shared" si="54"/>
        <v>2.618181818181818</v>
      </c>
      <c r="O246" s="31">
        <f t="shared" si="49"/>
        <v>17920</v>
      </c>
      <c r="P246" s="32">
        <f t="shared" si="55"/>
        <v>2.7151515151515153</v>
      </c>
      <c r="Q246" s="15">
        <f t="shared" si="50"/>
        <v>18560</v>
      </c>
      <c r="R246" s="14">
        <f t="shared" si="56"/>
        <v>2.812121212121212</v>
      </c>
      <c r="S246" s="13">
        <f t="shared" si="57"/>
        <v>13200</v>
      </c>
      <c r="T246" s="13">
        <f t="shared" si="45"/>
        <v>13200</v>
      </c>
      <c r="U246" s="13">
        <f t="shared" si="59"/>
        <v>13200</v>
      </c>
      <c r="V246" s="20">
        <f t="shared" si="58"/>
        <v>2</v>
      </c>
    </row>
    <row r="247" spans="1:22" ht="30">
      <c r="A247" s="1">
        <v>234</v>
      </c>
      <c r="B247" s="2" t="s">
        <v>119</v>
      </c>
      <c r="C247" s="2" t="s">
        <v>3</v>
      </c>
      <c r="D247" s="2"/>
      <c r="E247" s="3">
        <v>4700</v>
      </c>
      <c r="F247" s="13">
        <v>32000</v>
      </c>
      <c r="G247" s="13">
        <f>VLOOKUP(B247,'[1]Quan Tan Phú'!$B$7:$E$232,4,0)/1000</f>
        <v>35000</v>
      </c>
      <c r="H247" s="18">
        <f t="shared" si="51"/>
        <v>0.146875</v>
      </c>
      <c r="I247" s="31">
        <f t="shared" si="46"/>
        <v>8000</v>
      </c>
      <c r="J247" s="32">
        <f t="shared" si="52"/>
        <v>1.702127659574468</v>
      </c>
      <c r="K247" s="31">
        <f t="shared" si="47"/>
        <v>8320</v>
      </c>
      <c r="L247" s="32">
        <f t="shared" si="53"/>
        <v>1.7702127659574467</v>
      </c>
      <c r="M247" s="31">
        <f t="shared" si="48"/>
        <v>8640</v>
      </c>
      <c r="N247" s="32">
        <f t="shared" si="54"/>
        <v>1.8382978723404255</v>
      </c>
      <c r="O247" s="31">
        <f t="shared" si="49"/>
        <v>8960</v>
      </c>
      <c r="P247" s="32">
        <f t="shared" si="55"/>
        <v>1.9063829787234043</v>
      </c>
      <c r="Q247" s="15">
        <f t="shared" si="50"/>
        <v>9280</v>
      </c>
      <c r="R247" s="14">
        <f t="shared" si="56"/>
        <v>1.974468085106383</v>
      </c>
      <c r="S247" s="13">
        <f t="shared" si="57"/>
        <v>9400</v>
      </c>
      <c r="T247" s="13">
        <f t="shared" si="45"/>
        <v>9280</v>
      </c>
      <c r="U247" s="13">
        <f t="shared" si="59"/>
        <v>9300</v>
      </c>
      <c r="V247" s="20">
        <f t="shared" si="58"/>
        <v>1.9787234042553192</v>
      </c>
    </row>
    <row r="248" spans="1:22" ht="15">
      <c r="A248" s="1">
        <v>235</v>
      </c>
      <c r="B248" s="2" t="s">
        <v>68</v>
      </c>
      <c r="C248" s="2" t="s">
        <v>3</v>
      </c>
      <c r="D248" s="2"/>
      <c r="E248" s="3">
        <v>4700</v>
      </c>
      <c r="F248" s="13">
        <v>33000</v>
      </c>
      <c r="G248" s="13">
        <f>VLOOKUP(B248,'[1]Quan Tan Phú'!$B$7:$E$232,4,0)/1000</f>
        <v>40000</v>
      </c>
      <c r="H248" s="18">
        <f t="shared" si="51"/>
        <v>0.14242424242424243</v>
      </c>
      <c r="I248" s="31">
        <f t="shared" si="46"/>
        <v>8250</v>
      </c>
      <c r="J248" s="32">
        <f t="shared" si="52"/>
        <v>1.7553191489361701</v>
      </c>
      <c r="K248" s="31">
        <f t="shared" si="47"/>
        <v>8580</v>
      </c>
      <c r="L248" s="32">
        <f t="shared" si="53"/>
        <v>1.825531914893617</v>
      </c>
      <c r="M248" s="31">
        <f t="shared" si="48"/>
        <v>8910</v>
      </c>
      <c r="N248" s="32">
        <f t="shared" si="54"/>
        <v>1.8957446808510638</v>
      </c>
      <c r="O248" s="31">
        <f t="shared" si="49"/>
        <v>9240</v>
      </c>
      <c r="P248" s="32">
        <f t="shared" si="55"/>
        <v>1.9659574468085106</v>
      </c>
      <c r="Q248" s="15">
        <f t="shared" si="50"/>
        <v>9570</v>
      </c>
      <c r="R248" s="14">
        <f t="shared" si="56"/>
        <v>2.0361702127659576</v>
      </c>
      <c r="S248" s="13">
        <f t="shared" si="57"/>
        <v>9400</v>
      </c>
      <c r="T248" s="13">
        <f t="shared" si="45"/>
        <v>9400</v>
      </c>
      <c r="U248" s="13">
        <f t="shared" si="59"/>
        <v>9400</v>
      </c>
      <c r="V248" s="20">
        <f t="shared" si="58"/>
        <v>2</v>
      </c>
    </row>
    <row r="249" spans="1:22" ht="15">
      <c r="A249" s="1">
        <v>236</v>
      </c>
      <c r="B249" s="2" t="s">
        <v>120</v>
      </c>
      <c r="C249" s="2" t="s">
        <v>3</v>
      </c>
      <c r="D249" s="2"/>
      <c r="E249" s="3">
        <v>5400</v>
      </c>
      <c r="F249" s="34">
        <v>34000</v>
      </c>
      <c r="G249" s="13">
        <f>VLOOKUP(B249,'[1]Quan Tan Phú'!$B$7:$E$232,4,0)/1000</f>
        <v>45000</v>
      </c>
      <c r="H249" s="18">
        <f t="shared" si="51"/>
        <v>0.1588235294117647</v>
      </c>
      <c r="I249" s="31">
        <f t="shared" si="46"/>
        <v>8500</v>
      </c>
      <c r="J249" s="32">
        <f t="shared" si="52"/>
        <v>1.5740740740740742</v>
      </c>
      <c r="K249" s="31">
        <f t="shared" si="47"/>
        <v>8840</v>
      </c>
      <c r="L249" s="32">
        <f t="shared" si="53"/>
        <v>1.637037037037037</v>
      </c>
      <c r="M249" s="31">
        <f t="shared" si="48"/>
        <v>9180</v>
      </c>
      <c r="N249" s="32">
        <f t="shared" si="54"/>
        <v>1.7</v>
      </c>
      <c r="O249" s="31">
        <f t="shared" si="49"/>
        <v>9520</v>
      </c>
      <c r="P249" s="32">
        <f t="shared" si="55"/>
        <v>1.762962962962963</v>
      </c>
      <c r="Q249" s="15">
        <f t="shared" si="50"/>
        <v>9860</v>
      </c>
      <c r="R249" s="14">
        <f t="shared" si="56"/>
        <v>1.825925925925926</v>
      </c>
      <c r="S249" s="13">
        <f t="shared" si="57"/>
        <v>10800</v>
      </c>
      <c r="T249" s="13">
        <f t="shared" si="45"/>
        <v>9860</v>
      </c>
      <c r="U249" s="13">
        <f t="shared" si="59"/>
        <v>9900</v>
      </c>
      <c r="V249" s="20">
        <f t="shared" si="58"/>
        <v>1.8333333333333333</v>
      </c>
    </row>
    <row r="250" spans="8:21" ht="15"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</row>
  </sheetData>
  <sheetProtection/>
  <mergeCells count="37">
    <mergeCell ref="B110:B111"/>
    <mergeCell ref="A4:A5"/>
    <mergeCell ref="B4:B5"/>
    <mergeCell ref="A77:A78"/>
    <mergeCell ref="I4:I5"/>
    <mergeCell ref="K4:K5"/>
    <mergeCell ref="A105:A106"/>
    <mergeCell ref="H4:H5"/>
    <mergeCell ref="G4:G5"/>
    <mergeCell ref="J4:J5"/>
    <mergeCell ref="A221:A222"/>
    <mergeCell ref="A43:A44"/>
    <mergeCell ref="B43:B44"/>
    <mergeCell ref="A151:A152"/>
    <mergeCell ref="B151:B152"/>
    <mergeCell ref="A158:A159"/>
    <mergeCell ref="B158:B159"/>
    <mergeCell ref="B77:B78"/>
    <mergeCell ref="A110:A111"/>
    <mergeCell ref="B105:B106"/>
    <mergeCell ref="U3:V3"/>
    <mergeCell ref="V4:V5"/>
    <mergeCell ref="T4:T5"/>
    <mergeCell ref="Q4:Q5"/>
    <mergeCell ref="R4:R5"/>
    <mergeCell ref="S4:S5"/>
    <mergeCell ref="U4:U5"/>
    <mergeCell ref="F4:F5"/>
    <mergeCell ref="P4:P5"/>
    <mergeCell ref="M4:M5"/>
    <mergeCell ref="N4:N5"/>
    <mergeCell ref="O4:O5"/>
    <mergeCell ref="A1:E1"/>
    <mergeCell ref="C4:D4"/>
    <mergeCell ref="E4:E5"/>
    <mergeCell ref="A2:V2"/>
    <mergeCell ref="L4:L5"/>
  </mergeCells>
  <printOptions/>
  <pageMargins left="0.39" right="0.29" top="0.2" bottom="0.24" header="0.15" footer="0.21"/>
  <pageSetup horizontalDpi="600" verticalDpi="600" orientation="landscape" paperSize="9" r:id="rId1"/>
  <headerFooter>
    <oddFooter>&amp;RTrang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0"/>
  <sheetViews>
    <sheetView tabSelected="1" zoomScale="115" zoomScaleNormal="115" zoomScalePageLayoutView="0" workbookViewId="0" topLeftCell="A1">
      <pane xSplit="2" topLeftCell="C1" activePane="topRight" state="frozen"/>
      <selection pane="topLeft" activeCell="A147" sqref="A147"/>
      <selection pane="topRight" activeCell="A2" sqref="A2:G2"/>
    </sheetView>
  </sheetViews>
  <sheetFormatPr defaultColWidth="9.140625" defaultRowHeight="15"/>
  <cols>
    <col min="1" max="1" width="5.8515625" style="21" customWidth="1"/>
    <col min="2" max="2" width="19.7109375" style="28" customWidth="1"/>
    <col min="3" max="3" width="20.00390625" style="28" customWidth="1"/>
    <col min="4" max="4" width="21.421875" style="28" customWidth="1"/>
    <col min="5" max="5" width="13.140625" style="21" customWidth="1"/>
    <col min="6" max="6" width="10.7109375" style="23" customWidth="1"/>
    <col min="7" max="7" width="16.7109375" style="24" customWidth="1"/>
    <col min="8" max="16384" width="9.140625" style="21" customWidth="1"/>
  </cols>
  <sheetData>
    <row r="1" spans="1:5" ht="15">
      <c r="A1" s="51"/>
      <c r="B1" s="51"/>
      <c r="C1" s="51"/>
      <c r="D1" s="51"/>
      <c r="E1" s="51"/>
    </row>
    <row r="2" spans="1:7" ht="13.5" customHeight="1">
      <c r="A2" s="74" t="s">
        <v>244</v>
      </c>
      <c r="B2" s="74"/>
      <c r="C2" s="74"/>
      <c r="D2" s="74"/>
      <c r="E2" s="74"/>
      <c r="F2" s="74"/>
      <c r="G2" s="74"/>
    </row>
    <row r="3" spans="1:7" ht="13.5" customHeight="1">
      <c r="A3" s="38"/>
      <c r="B3" s="38"/>
      <c r="C3" s="38"/>
      <c r="D3" s="38"/>
      <c r="E3" s="38"/>
      <c r="F3" s="79" t="s">
        <v>296</v>
      </c>
      <c r="G3" s="79"/>
    </row>
    <row r="4" spans="1:7" ht="15" customHeight="1">
      <c r="A4" s="75" t="s">
        <v>245</v>
      </c>
      <c r="B4" s="75" t="s">
        <v>246</v>
      </c>
      <c r="C4" s="75" t="s">
        <v>247</v>
      </c>
      <c r="D4" s="75"/>
      <c r="E4" s="76" t="s">
        <v>298</v>
      </c>
      <c r="F4" s="80" t="s">
        <v>294</v>
      </c>
      <c r="G4" s="78" t="s">
        <v>297</v>
      </c>
    </row>
    <row r="5" spans="1:7" ht="63" customHeight="1">
      <c r="A5" s="75"/>
      <c r="B5" s="75"/>
      <c r="C5" s="39" t="s">
        <v>248</v>
      </c>
      <c r="D5" s="39" t="s">
        <v>249</v>
      </c>
      <c r="E5" s="77"/>
      <c r="F5" s="81"/>
      <c r="G5" s="78"/>
    </row>
    <row r="6" spans="1:7" ht="15.7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</row>
    <row r="7" spans="1:7" ht="15.75">
      <c r="A7" s="40">
        <v>1</v>
      </c>
      <c r="B7" s="41" t="s">
        <v>0</v>
      </c>
      <c r="C7" s="41" t="s">
        <v>3</v>
      </c>
      <c r="D7" s="41"/>
      <c r="E7" s="42">
        <v>7500</v>
      </c>
      <c r="F7" s="43">
        <v>15000</v>
      </c>
      <c r="G7" s="44">
        <f aca="true" t="shared" si="0" ref="G7:G70">+F7/E7</f>
        <v>2</v>
      </c>
    </row>
    <row r="8" spans="1:7" ht="31.5">
      <c r="A8" s="40">
        <v>2</v>
      </c>
      <c r="B8" s="41" t="s">
        <v>123</v>
      </c>
      <c r="C8" s="41" t="s">
        <v>250</v>
      </c>
      <c r="D8" s="41" t="s">
        <v>19</v>
      </c>
      <c r="E8" s="42">
        <v>4700</v>
      </c>
      <c r="F8" s="43">
        <v>9400</v>
      </c>
      <c r="G8" s="44">
        <f t="shared" si="0"/>
        <v>2</v>
      </c>
    </row>
    <row r="9" spans="1:7" ht="15.75">
      <c r="A9" s="40">
        <v>3</v>
      </c>
      <c r="B9" s="41" t="s">
        <v>20</v>
      </c>
      <c r="C9" s="41" t="s">
        <v>3</v>
      </c>
      <c r="D9" s="41"/>
      <c r="E9" s="42">
        <v>4800</v>
      </c>
      <c r="F9" s="43">
        <v>9600</v>
      </c>
      <c r="G9" s="44">
        <f t="shared" si="0"/>
        <v>2</v>
      </c>
    </row>
    <row r="10" spans="1:7" ht="15.75">
      <c r="A10" s="40">
        <v>4</v>
      </c>
      <c r="B10" s="41" t="s">
        <v>251</v>
      </c>
      <c r="C10" s="41" t="s">
        <v>56</v>
      </c>
      <c r="D10" s="41" t="s">
        <v>222</v>
      </c>
      <c r="E10" s="42">
        <v>5000</v>
      </c>
      <c r="F10" s="43">
        <v>9700</v>
      </c>
      <c r="G10" s="44">
        <f t="shared" si="0"/>
        <v>1.94</v>
      </c>
    </row>
    <row r="11" spans="1:7" ht="15.75">
      <c r="A11" s="40">
        <v>5</v>
      </c>
      <c r="B11" s="41" t="s">
        <v>125</v>
      </c>
      <c r="C11" s="45" t="s">
        <v>21</v>
      </c>
      <c r="D11" s="45" t="s">
        <v>10</v>
      </c>
      <c r="E11" s="42">
        <v>2500</v>
      </c>
      <c r="F11" s="43">
        <v>5000</v>
      </c>
      <c r="G11" s="44">
        <f t="shared" si="0"/>
        <v>2</v>
      </c>
    </row>
    <row r="12" spans="1:7" ht="15.75">
      <c r="A12" s="40">
        <v>6</v>
      </c>
      <c r="B12" s="41" t="s">
        <v>252</v>
      </c>
      <c r="C12" s="41" t="s">
        <v>3</v>
      </c>
      <c r="D12" s="41"/>
      <c r="E12" s="42">
        <v>5200</v>
      </c>
      <c r="F12" s="43">
        <v>10400</v>
      </c>
      <c r="G12" s="44">
        <f t="shared" si="0"/>
        <v>2</v>
      </c>
    </row>
    <row r="13" spans="1:7" ht="15.75">
      <c r="A13" s="40">
        <v>7</v>
      </c>
      <c r="B13" s="41" t="s">
        <v>44</v>
      </c>
      <c r="C13" s="41" t="s">
        <v>56</v>
      </c>
      <c r="D13" s="41" t="s">
        <v>124</v>
      </c>
      <c r="E13" s="42">
        <v>5400</v>
      </c>
      <c r="F13" s="43">
        <v>10800</v>
      </c>
      <c r="G13" s="44">
        <f t="shared" si="0"/>
        <v>2</v>
      </c>
    </row>
    <row r="14" spans="1:7" ht="15.75">
      <c r="A14" s="40">
        <v>8</v>
      </c>
      <c r="B14" s="41" t="s">
        <v>127</v>
      </c>
      <c r="C14" s="45" t="s">
        <v>58</v>
      </c>
      <c r="D14" s="45" t="s">
        <v>58</v>
      </c>
      <c r="E14" s="42">
        <v>2700</v>
      </c>
      <c r="F14" s="43">
        <v>5400</v>
      </c>
      <c r="G14" s="44">
        <f t="shared" si="0"/>
        <v>2</v>
      </c>
    </row>
    <row r="15" spans="1:7" ht="31.5">
      <c r="A15" s="40">
        <v>9</v>
      </c>
      <c r="B15" s="41" t="s">
        <v>128</v>
      </c>
      <c r="C15" s="41" t="s">
        <v>48</v>
      </c>
      <c r="D15" s="41" t="s">
        <v>6</v>
      </c>
      <c r="E15" s="42">
        <v>4700</v>
      </c>
      <c r="F15" s="43">
        <v>9400</v>
      </c>
      <c r="G15" s="44">
        <f t="shared" si="0"/>
        <v>2</v>
      </c>
    </row>
    <row r="16" spans="1:7" ht="15.75">
      <c r="A16" s="40">
        <v>10</v>
      </c>
      <c r="B16" s="41" t="s">
        <v>129</v>
      </c>
      <c r="C16" s="41" t="s">
        <v>14</v>
      </c>
      <c r="D16" s="41" t="s">
        <v>10</v>
      </c>
      <c r="E16" s="42">
        <v>4800</v>
      </c>
      <c r="F16" s="43">
        <v>9600</v>
      </c>
      <c r="G16" s="44">
        <f t="shared" si="0"/>
        <v>2</v>
      </c>
    </row>
    <row r="17" spans="1:7" ht="15.75">
      <c r="A17" s="40">
        <v>11</v>
      </c>
      <c r="B17" s="41" t="s">
        <v>253</v>
      </c>
      <c r="C17" s="41" t="s">
        <v>132</v>
      </c>
      <c r="D17" s="41" t="s">
        <v>59</v>
      </c>
      <c r="E17" s="42">
        <v>4700</v>
      </c>
      <c r="F17" s="43">
        <v>9400</v>
      </c>
      <c r="G17" s="44">
        <f t="shared" si="0"/>
        <v>2</v>
      </c>
    </row>
    <row r="18" spans="1:7" ht="31.5">
      <c r="A18" s="40">
        <v>12</v>
      </c>
      <c r="B18" s="41" t="s">
        <v>2</v>
      </c>
      <c r="C18" s="41" t="s">
        <v>54</v>
      </c>
      <c r="D18" s="41" t="s">
        <v>10</v>
      </c>
      <c r="E18" s="42">
        <v>4700</v>
      </c>
      <c r="F18" s="43">
        <v>9400</v>
      </c>
      <c r="G18" s="44">
        <f t="shared" si="0"/>
        <v>2</v>
      </c>
    </row>
    <row r="19" spans="1:7" ht="31.5">
      <c r="A19" s="40">
        <v>13</v>
      </c>
      <c r="B19" s="41" t="s">
        <v>254</v>
      </c>
      <c r="C19" s="41" t="s">
        <v>19</v>
      </c>
      <c r="D19" s="41" t="s">
        <v>130</v>
      </c>
      <c r="E19" s="42">
        <v>4300</v>
      </c>
      <c r="F19" s="43">
        <v>8600</v>
      </c>
      <c r="G19" s="44">
        <f t="shared" si="0"/>
        <v>2</v>
      </c>
    </row>
    <row r="20" spans="1:7" ht="31.5">
      <c r="A20" s="40">
        <v>14</v>
      </c>
      <c r="B20" s="41" t="s">
        <v>243</v>
      </c>
      <c r="C20" s="41" t="s">
        <v>19</v>
      </c>
      <c r="D20" s="41" t="s">
        <v>54</v>
      </c>
      <c r="E20" s="42">
        <v>4700</v>
      </c>
      <c r="F20" s="43">
        <v>9400</v>
      </c>
      <c r="G20" s="44">
        <f t="shared" si="0"/>
        <v>2</v>
      </c>
    </row>
    <row r="21" spans="1:7" ht="15.75">
      <c r="A21" s="40">
        <v>15</v>
      </c>
      <c r="B21" s="41" t="s">
        <v>43</v>
      </c>
      <c r="C21" s="41" t="s">
        <v>3</v>
      </c>
      <c r="D21" s="41"/>
      <c r="E21" s="42">
        <v>5400</v>
      </c>
      <c r="F21" s="43">
        <v>10800</v>
      </c>
      <c r="G21" s="44">
        <f t="shared" si="0"/>
        <v>2</v>
      </c>
    </row>
    <row r="22" spans="1:7" ht="15.75">
      <c r="A22" s="40">
        <v>16</v>
      </c>
      <c r="B22" s="41" t="s">
        <v>131</v>
      </c>
      <c r="C22" s="41" t="s">
        <v>56</v>
      </c>
      <c r="D22" s="41" t="s">
        <v>59</v>
      </c>
      <c r="E22" s="42">
        <v>5400</v>
      </c>
      <c r="F22" s="43">
        <v>10200</v>
      </c>
      <c r="G22" s="44">
        <f t="shared" si="0"/>
        <v>1.8888888888888888</v>
      </c>
    </row>
    <row r="23" spans="1:7" ht="31.5">
      <c r="A23" s="40">
        <v>17</v>
      </c>
      <c r="B23" s="41" t="s">
        <v>255</v>
      </c>
      <c r="C23" s="41" t="s">
        <v>21</v>
      </c>
      <c r="D23" s="41" t="s">
        <v>129</v>
      </c>
      <c r="E23" s="42">
        <v>4800</v>
      </c>
      <c r="F23" s="43">
        <v>9600</v>
      </c>
      <c r="G23" s="44">
        <f t="shared" si="0"/>
        <v>2</v>
      </c>
    </row>
    <row r="24" spans="1:7" ht="31.5">
      <c r="A24" s="40">
        <v>18</v>
      </c>
      <c r="B24" s="41" t="s">
        <v>133</v>
      </c>
      <c r="C24" s="45" t="s">
        <v>31</v>
      </c>
      <c r="D24" s="45" t="s">
        <v>16</v>
      </c>
      <c r="E24" s="42">
        <v>3200</v>
      </c>
      <c r="F24" s="43">
        <v>6400</v>
      </c>
      <c r="G24" s="44">
        <f t="shared" si="0"/>
        <v>2</v>
      </c>
    </row>
    <row r="25" spans="1:7" ht="31.5">
      <c r="A25" s="40">
        <v>19</v>
      </c>
      <c r="B25" s="41" t="s">
        <v>64</v>
      </c>
      <c r="C25" s="41" t="s">
        <v>16</v>
      </c>
      <c r="D25" s="41" t="s">
        <v>146</v>
      </c>
      <c r="E25" s="42">
        <v>5000</v>
      </c>
      <c r="F25" s="43">
        <v>10000</v>
      </c>
      <c r="G25" s="44">
        <f t="shared" si="0"/>
        <v>2</v>
      </c>
    </row>
    <row r="26" spans="1:7" ht="15.75">
      <c r="A26" s="40">
        <v>20</v>
      </c>
      <c r="B26" s="41" t="s">
        <v>256</v>
      </c>
      <c r="C26" s="45" t="s">
        <v>55</v>
      </c>
      <c r="D26" s="45" t="s">
        <v>53</v>
      </c>
      <c r="E26" s="42">
        <v>5400</v>
      </c>
      <c r="F26" s="43">
        <v>10800</v>
      </c>
      <c r="G26" s="44">
        <f t="shared" si="0"/>
        <v>2</v>
      </c>
    </row>
    <row r="27" spans="1:7" ht="15.75">
      <c r="A27" s="40">
        <v>21</v>
      </c>
      <c r="B27" s="41" t="s">
        <v>134</v>
      </c>
      <c r="C27" s="41" t="s">
        <v>3</v>
      </c>
      <c r="D27" s="41"/>
      <c r="E27" s="42">
        <v>4700</v>
      </c>
      <c r="F27" s="43">
        <v>9400</v>
      </c>
      <c r="G27" s="44">
        <f t="shared" si="0"/>
        <v>2</v>
      </c>
    </row>
    <row r="28" spans="1:7" ht="31.5">
      <c r="A28" s="40">
        <v>22</v>
      </c>
      <c r="B28" s="41" t="s">
        <v>135</v>
      </c>
      <c r="C28" s="45" t="s">
        <v>0</v>
      </c>
      <c r="D28" s="45" t="s">
        <v>136</v>
      </c>
      <c r="E28" s="42">
        <v>3800</v>
      </c>
      <c r="F28" s="43">
        <v>7600</v>
      </c>
      <c r="G28" s="44">
        <f t="shared" si="0"/>
        <v>2</v>
      </c>
    </row>
    <row r="29" spans="1:7" ht="15.75">
      <c r="A29" s="40">
        <v>23</v>
      </c>
      <c r="B29" s="41" t="s">
        <v>257</v>
      </c>
      <c r="C29" s="41" t="s">
        <v>3</v>
      </c>
      <c r="D29" s="41"/>
      <c r="E29" s="42">
        <v>5000</v>
      </c>
      <c r="F29" s="43">
        <v>9700</v>
      </c>
      <c r="G29" s="44">
        <f t="shared" si="0"/>
        <v>1.94</v>
      </c>
    </row>
    <row r="30" spans="1:7" ht="31.5">
      <c r="A30" s="40">
        <v>24</v>
      </c>
      <c r="B30" s="41" t="s">
        <v>137</v>
      </c>
      <c r="C30" s="45" t="s">
        <v>12</v>
      </c>
      <c r="D30" s="45" t="s">
        <v>221</v>
      </c>
      <c r="E30" s="42">
        <v>2400</v>
      </c>
      <c r="F30" s="43">
        <v>4800</v>
      </c>
      <c r="G30" s="44">
        <f t="shared" si="0"/>
        <v>2</v>
      </c>
    </row>
    <row r="31" spans="1:7" ht="15.75">
      <c r="A31" s="40">
        <v>25</v>
      </c>
      <c r="B31" s="41" t="s">
        <v>34</v>
      </c>
      <c r="C31" s="41" t="s">
        <v>3</v>
      </c>
      <c r="D31" s="41"/>
      <c r="E31" s="42">
        <v>3600</v>
      </c>
      <c r="F31" s="43">
        <v>7000</v>
      </c>
      <c r="G31" s="44">
        <f t="shared" si="0"/>
        <v>1.9444444444444444</v>
      </c>
    </row>
    <row r="32" spans="1:7" ht="31.5">
      <c r="A32" s="40">
        <v>26</v>
      </c>
      <c r="B32" s="41" t="s">
        <v>138</v>
      </c>
      <c r="C32" s="41" t="s">
        <v>54</v>
      </c>
      <c r="D32" s="41" t="s">
        <v>139</v>
      </c>
      <c r="E32" s="42">
        <v>4700</v>
      </c>
      <c r="F32" s="43">
        <v>9400</v>
      </c>
      <c r="G32" s="44">
        <f t="shared" si="0"/>
        <v>2</v>
      </c>
    </row>
    <row r="33" spans="1:7" ht="15.75">
      <c r="A33" s="40">
        <v>27</v>
      </c>
      <c r="B33" s="41" t="s">
        <v>140</v>
      </c>
      <c r="C33" s="41" t="s">
        <v>3</v>
      </c>
      <c r="D33" s="41"/>
      <c r="E33" s="42">
        <v>4700</v>
      </c>
      <c r="F33" s="43">
        <v>9400</v>
      </c>
      <c r="G33" s="44">
        <f t="shared" si="0"/>
        <v>2</v>
      </c>
    </row>
    <row r="34" spans="1:7" ht="31.5">
      <c r="A34" s="40">
        <v>28</v>
      </c>
      <c r="B34" s="41" t="s">
        <v>141</v>
      </c>
      <c r="C34" s="41" t="s">
        <v>3</v>
      </c>
      <c r="D34" s="41"/>
      <c r="E34" s="42">
        <v>3600</v>
      </c>
      <c r="F34" s="43">
        <v>7200</v>
      </c>
      <c r="G34" s="44">
        <f t="shared" si="0"/>
        <v>2</v>
      </c>
    </row>
    <row r="35" spans="1:7" ht="15.75">
      <c r="A35" s="40">
        <v>29</v>
      </c>
      <c r="B35" s="41" t="s">
        <v>142</v>
      </c>
      <c r="C35" s="41" t="s">
        <v>3</v>
      </c>
      <c r="D35" s="41"/>
      <c r="E35" s="42">
        <v>3200</v>
      </c>
      <c r="F35" s="43">
        <v>6400</v>
      </c>
      <c r="G35" s="44">
        <f t="shared" si="0"/>
        <v>2</v>
      </c>
    </row>
    <row r="36" spans="1:7" ht="15.75">
      <c r="A36" s="40">
        <v>30</v>
      </c>
      <c r="B36" s="41" t="s">
        <v>143</v>
      </c>
      <c r="C36" s="41" t="s">
        <v>3</v>
      </c>
      <c r="D36" s="41"/>
      <c r="E36" s="42">
        <v>3900</v>
      </c>
      <c r="F36" s="43">
        <v>7800</v>
      </c>
      <c r="G36" s="44">
        <f t="shared" si="0"/>
        <v>2</v>
      </c>
    </row>
    <row r="37" spans="1:7" ht="15.75">
      <c r="A37" s="40">
        <v>31</v>
      </c>
      <c r="B37" s="41" t="s">
        <v>144</v>
      </c>
      <c r="C37" s="41" t="s">
        <v>3</v>
      </c>
      <c r="D37" s="41"/>
      <c r="E37" s="42">
        <v>3600</v>
      </c>
      <c r="F37" s="43">
        <v>7200</v>
      </c>
      <c r="G37" s="44">
        <f t="shared" si="0"/>
        <v>2</v>
      </c>
    </row>
    <row r="38" spans="1:7" ht="15.75">
      <c r="A38" s="40">
        <v>32</v>
      </c>
      <c r="B38" s="41" t="s">
        <v>145</v>
      </c>
      <c r="C38" s="41" t="s">
        <v>3</v>
      </c>
      <c r="D38" s="41"/>
      <c r="E38" s="42">
        <v>3200</v>
      </c>
      <c r="F38" s="43">
        <v>6400</v>
      </c>
      <c r="G38" s="44">
        <f t="shared" si="0"/>
        <v>2</v>
      </c>
    </row>
    <row r="39" spans="1:7" ht="15.75">
      <c r="A39" s="40">
        <v>33</v>
      </c>
      <c r="B39" s="41" t="s">
        <v>258</v>
      </c>
      <c r="C39" s="41" t="s">
        <v>3</v>
      </c>
      <c r="D39" s="41"/>
      <c r="E39" s="42">
        <v>5000</v>
      </c>
      <c r="F39" s="43">
        <v>10000</v>
      </c>
      <c r="G39" s="44">
        <f t="shared" si="0"/>
        <v>2</v>
      </c>
    </row>
    <row r="40" spans="1:7" ht="15.75">
      <c r="A40" s="40">
        <v>34</v>
      </c>
      <c r="B40" s="41" t="s">
        <v>35</v>
      </c>
      <c r="C40" s="41" t="s">
        <v>3</v>
      </c>
      <c r="D40" s="41"/>
      <c r="E40" s="42">
        <v>3600</v>
      </c>
      <c r="F40" s="43">
        <v>7200</v>
      </c>
      <c r="G40" s="44">
        <f t="shared" si="0"/>
        <v>2</v>
      </c>
    </row>
    <row r="41" spans="1:7" ht="15.75">
      <c r="A41" s="40">
        <v>35</v>
      </c>
      <c r="B41" s="41" t="s">
        <v>146</v>
      </c>
      <c r="C41" s="41" t="s">
        <v>3</v>
      </c>
      <c r="D41" s="41"/>
      <c r="E41" s="42">
        <v>5200</v>
      </c>
      <c r="F41" s="43">
        <v>10400</v>
      </c>
      <c r="G41" s="44">
        <f t="shared" si="0"/>
        <v>2</v>
      </c>
    </row>
    <row r="42" spans="1:7" ht="15.75">
      <c r="A42" s="40">
        <v>36</v>
      </c>
      <c r="B42" s="41" t="s">
        <v>147</v>
      </c>
      <c r="C42" s="41" t="s">
        <v>3</v>
      </c>
      <c r="D42" s="41"/>
      <c r="E42" s="42">
        <v>4700</v>
      </c>
      <c r="F42" s="43">
        <v>9400</v>
      </c>
      <c r="G42" s="44">
        <f t="shared" si="0"/>
        <v>2</v>
      </c>
    </row>
    <row r="43" spans="1:7" ht="31.5">
      <c r="A43" s="68">
        <v>37</v>
      </c>
      <c r="B43" s="72" t="s">
        <v>30</v>
      </c>
      <c r="C43" s="41" t="s">
        <v>21</v>
      </c>
      <c r="D43" s="41" t="s">
        <v>259</v>
      </c>
      <c r="E43" s="42">
        <v>4300</v>
      </c>
      <c r="F43" s="43">
        <v>8600</v>
      </c>
      <c r="G43" s="44">
        <f t="shared" si="0"/>
        <v>2</v>
      </c>
    </row>
    <row r="44" spans="1:7" ht="31.5">
      <c r="A44" s="68"/>
      <c r="B44" s="73"/>
      <c r="C44" s="41" t="s">
        <v>259</v>
      </c>
      <c r="D44" s="41" t="s">
        <v>16</v>
      </c>
      <c r="E44" s="42">
        <v>2600</v>
      </c>
      <c r="F44" s="43">
        <v>5200</v>
      </c>
      <c r="G44" s="44">
        <f t="shared" si="0"/>
        <v>2</v>
      </c>
    </row>
    <row r="45" spans="1:7" ht="15.75">
      <c r="A45" s="40">
        <v>38</v>
      </c>
      <c r="B45" s="41" t="s">
        <v>48</v>
      </c>
      <c r="C45" s="41" t="s">
        <v>3</v>
      </c>
      <c r="D45" s="41"/>
      <c r="E45" s="42">
        <v>6000</v>
      </c>
      <c r="F45" s="43">
        <v>12000</v>
      </c>
      <c r="G45" s="44">
        <f t="shared" si="0"/>
        <v>2</v>
      </c>
    </row>
    <row r="46" spans="1:7" ht="15.75">
      <c r="A46" s="40">
        <v>39</v>
      </c>
      <c r="B46" s="41" t="s">
        <v>69</v>
      </c>
      <c r="C46" s="41" t="s">
        <v>148</v>
      </c>
      <c r="D46" s="41" t="s">
        <v>15</v>
      </c>
      <c r="E46" s="42">
        <v>2400</v>
      </c>
      <c r="F46" s="43">
        <v>4800</v>
      </c>
      <c r="G46" s="44">
        <f t="shared" si="0"/>
        <v>2</v>
      </c>
    </row>
    <row r="47" spans="1:7" ht="15.75">
      <c r="A47" s="40">
        <v>40</v>
      </c>
      <c r="B47" s="41" t="s">
        <v>149</v>
      </c>
      <c r="C47" s="41" t="s">
        <v>121</v>
      </c>
      <c r="D47" s="41" t="s">
        <v>150</v>
      </c>
      <c r="E47" s="42">
        <v>2600</v>
      </c>
      <c r="F47" s="43">
        <v>5200</v>
      </c>
      <c r="G47" s="44">
        <f t="shared" si="0"/>
        <v>2</v>
      </c>
    </row>
    <row r="48" spans="1:7" ht="15.75">
      <c r="A48" s="40">
        <v>41</v>
      </c>
      <c r="B48" s="41" t="s">
        <v>151</v>
      </c>
      <c r="C48" s="41" t="s">
        <v>152</v>
      </c>
      <c r="D48" s="41" t="s">
        <v>69</v>
      </c>
      <c r="E48" s="42">
        <v>2600</v>
      </c>
      <c r="F48" s="43">
        <v>5200</v>
      </c>
      <c r="G48" s="44">
        <f t="shared" si="0"/>
        <v>2</v>
      </c>
    </row>
    <row r="49" spans="1:7" ht="15.75">
      <c r="A49" s="40">
        <v>42</v>
      </c>
      <c r="B49" s="41" t="s">
        <v>121</v>
      </c>
      <c r="C49" s="41" t="s">
        <v>148</v>
      </c>
      <c r="D49" s="41" t="s">
        <v>15</v>
      </c>
      <c r="E49" s="42">
        <v>2400</v>
      </c>
      <c r="F49" s="43">
        <v>4800</v>
      </c>
      <c r="G49" s="44">
        <f t="shared" si="0"/>
        <v>2</v>
      </c>
    </row>
    <row r="50" spans="1:7" ht="15.75">
      <c r="A50" s="40">
        <v>43</v>
      </c>
      <c r="B50" s="41" t="s">
        <v>122</v>
      </c>
      <c r="C50" s="41" t="s">
        <v>121</v>
      </c>
      <c r="D50" s="41" t="s">
        <v>150</v>
      </c>
      <c r="E50" s="42">
        <v>2500</v>
      </c>
      <c r="F50" s="43">
        <v>5000</v>
      </c>
      <c r="G50" s="44">
        <f t="shared" si="0"/>
        <v>2</v>
      </c>
    </row>
    <row r="51" spans="1:7" ht="15.75">
      <c r="A51" s="40">
        <v>44</v>
      </c>
      <c r="B51" s="41" t="s">
        <v>153</v>
      </c>
      <c r="C51" s="41" t="s">
        <v>152</v>
      </c>
      <c r="D51" s="41" t="s">
        <v>69</v>
      </c>
      <c r="E51" s="42">
        <v>2500</v>
      </c>
      <c r="F51" s="43">
        <v>5000</v>
      </c>
      <c r="G51" s="44">
        <f t="shared" si="0"/>
        <v>2</v>
      </c>
    </row>
    <row r="52" spans="1:7" ht="15.75">
      <c r="A52" s="40">
        <v>45</v>
      </c>
      <c r="B52" s="41" t="s">
        <v>148</v>
      </c>
      <c r="C52" s="41" t="s">
        <v>150</v>
      </c>
      <c r="D52" s="41" t="s">
        <v>152</v>
      </c>
      <c r="E52" s="42">
        <v>2600</v>
      </c>
      <c r="F52" s="43">
        <v>5200</v>
      </c>
      <c r="G52" s="44">
        <f t="shared" si="0"/>
        <v>2</v>
      </c>
    </row>
    <row r="53" spans="1:7" ht="15.75">
      <c r="A53" s="40">
        <v>46</v>
      </c>
      <c r="B53" s="41" t="s">
        <v>154</v>
      </c>
      <c r="C53" s="41" t="s">
        <v>155</v>
      </c>
      <c r="D53" s="41" t="s">
        <v>156</v>
      </c>
      <c r="E53" s="42">
        <v>3100</v>
      </c>
      <c r="F53" s="43">
        <v>6200</v>
      </c>
      <c r="G53" s="44">
        <f t="shared" si="0"/>
        <v>2</v>
      </c>
    </row>
    <row r="54" spans="1:7" ht="15.75">
      <c r="A54" s="40">
        <v>47</v>
      </c>
      <c r="B54" s="41" t="s">
        <v>156</v>
      </c>
      <c r="C54" s="41" t="s">
        <v>157</v>
      </c>
      <c r="D54" s="41" t="s">
        <v>155</v>
      </c>
      <c r="E54" s="42">
        <v>3000</v>
      </c>
      <c r="F54" s="43">
        <v>6000</v>
      </c>
      <c r="G54" s="44">
        <f t="shared" si="0"/>
        <v>2</v>
      </c>
    </row>
    <row r="55" spans="1:7" ht="15.75">
      <c r="A55" s="40">
        <v>48</v>
      </c>
      <c r="B55" s="41" t="s">
        <v>158</v>
      </c>
      <c r="C55" s="41" t="s">
        <v>159</v>
      </c>
      <c r="D55" s="41" t="s">
        <v>156</v>
      </c>
      <c r="E55" s="42">
        <v>3100</v>
      </c>
      <c r="F55" s="43">
        <v>6200</v>
      </c>
      <c r="G55" s="44">
        <f t="shared" si="0"/>
        <v>2</v>
      </c>
    </row>
    <row r="56" spans="1:7" ht="15.75">
      <c r="A56" s="40">
        <v>49</v>
      </c>
      <c r="B56" s="41" t="s">
        <v>159</v>
      </c>
      <c r="C56" s="41" t="s">
        <v>160</v>
      </c>
      <c r="D56" s="41" t="s">
        <v>155</v>
      </c>
      <c r="E56" s="42">
        <v>2900</v>
      </c>
      <c r="F56" s="43">
        <v>5800</v>
      </c>
      <c r="G56" s="44">
        <f t="shared" si="0"/>
        <v>2</v>
      </c>
    </row>
    <row r="57" spans="1:7" ht="15.75">
      <c r="A57" s="40">
        <v>50</v>
      </c>
      <c r="B57" s="41" t="s">
        <v>160</v>
      </c>
      <c r="C57" s="41" t="s">
        <v>155</v>
      </c>
      <c r="D57" s="41" t="s">
        <v>156</v>
      </c>
      <c r="E57" s="42">
        <v>3100</v>
      </c>
      <c r="F57" s="43">
        <v>6200</v>
      </c>
      <c r="G57" s="44">
        <f t="shared" si="0"/>
        <v>2</v>
      </c>
    </row>
    <row r="58" spans="1:7" ht="31.5">
      <c r="A58" s="40">
        <v>51</v>
      </c>
      <c r="B58" s="41" t="s">
        <v>155</v>
      </c>
      <c r="C58" s="41" t="s">
        <v>161</v>
      </c>
      <c r="D58" s="41" t="s">
        <v>21</v>
      </c>
      <c r="E58" s="42">
        <v>5500</v>
      </c>
      <c r="F58" s="43">
        <v>11000</v>
      </c>
      <c r="G58" s="44">
        <f t="shared" si="0"/>
        <v>2</v>
      </c>
    </row>
    <row r="59" spans="1:7" ht="15.75">
      <c r="A59" s="40">
        <v>52</v>
      </c>
      <c r="B59" s="41" t="s">
        <v>162</v>
      </c>
      <c r="C59" s="41" t="s">
        <v>155</v>
      </c>
      <c r="D59" s="41" t="s">
        <v>163</v>
      </c>
      <c r="E59" s="42">
        <v>4800</v>
      </c>
      <c r="F59" s="43">
        <v>9600</v>
      </c>
      <c r="G59" s="44">
        <f t="shared" si="0"/>
        <v>2</v>
      </c>
    </row>
    <row r="60" spans="1:7" ht="15.75">
      <c r="A60" s="40">
        <v>53</v>
      </c>
      <c r="B60" s="41" t="s">
        <v>163</v>
      </c>
      <c r="C60" s="41" t="s">
        <v>155</v>
      </c>
      <c r="D60" s="41" t="s">
        <v>23</v>
      </c>
      <c r="E60" s="42">
        <v>4400</v>
      </c>
      <c r="F60" s="43">
        <v>8800</v>
      </c>
      <c r="G60" s="44">
        <f t="shared" si="0"/>
        <v>2</v>
      </c>
    </row>
    <row r="61" spans="1:7" ht="15.75">
      <c r="A61" s="40">
        <v>54</v>
      </c>
      <c r="B61" s="41" t="s">
        <v>164</v>
      </c>
      <c r="C61" s="41" t="s">
        <v>23</v>
      </c>
      <c r="D61" s="41" t="s">
        <v>129</v>
      </c>
      <c r="E61" s="42">
        <v>3500</v>
      </c>
      <c r="F61" s="43">
        <v>7000</v>
      </c>
      <c r="G61" s="44">
        <f t="shared" si="0"/>
        <v>2</v>
      </c>
    </row>
    <row r="62" spans="1:7" ht="15.75">
      <c r="A62" s="40">
        <v>55</v>
      </c>
      <c r="B62" s="41" t="s">
        <v>165</v>
      </c>
      <c r="C62" s="41" t="s">
        <v>33</v>
      </c>
      <c r="D62" s="41" t="s">
        <v>166</v>
      </c>
      <c r="E62" s="42">
        <v>3400</v>
      </c>
      <c r="F62" s="43">
        <v>6800</v>
      </c>
      <c r="G62" s="44">
        <f t="shared" si="0"/>
        <v>2</v>
      </c>
    </row>
    <row r="63" spans="1:7" ht="15.75">
      <c r="A63" s="40">
        <v>56</v>
      </c>
      <c r="B63" s="41" t="s">
        <v>167</v>
      </c>
      <c r="C63" s="41" t="s">
        <v>155</v>
      </c>
      <c r="D63" s="41" t="s">
        <v>10</v>
      </c>
      <c r="E63" s="42">
        <v>3500</v>
      </c>
      <c r="F63" s="43">
        <v>7000</v>
      </c>
      <c r="G63" s="44">
        <f t="shared" si="0"/>
        <v>2</v>
      </c>
    </row>
    <row r="64" spans="1:7" ht="15.75">
      <c r="A64" s="40">
        <v>57</v>
      </c>
      <c r="B64" s="41" t="s">
        <v>168</v>
      </c>
      <c r="C64" s="41" t="s">
        <v>155</v>
      </c>
      <c r="D64" s="41" t="s">
        <v>10</v>
      </c>
      <c r="E64" s="42">
        <v>3500</v>
      </c>
      <c r="F64" s="43">
        <v>7000</v>
      </c>
      <c r="G64" s="44">
        <f t="shared" si="0"/>
        <v>2</v>
      </c>
    </row>
    <row r="65" spans="1:7" ht="15.75">
      <c r="A65" s="40">
        <v>58</v>
      </c>
      <c r="B65" s="41" t="s">
        <v>169</v>
      </c>
      <c r="C65" s="41" t="s">
        <v>164</v>
      </c>
      <c r="D65" s="41" t="s">
        <v>10</v>
      </c>
      <c r="E65" s="42">
        <v>2400</v>
      </c>
      <c r="F65" s="43">
        <v>4800</v>
      </c>
      <c r="G65" s="44">
        <f t="shared" si="0"/>
        <v>2</v>
      </c>
    </row>
    <row r="66" spans="1:7" ht="15.75">
      <c r="A66" s="40">
        <v>59</v>
      </c>
      <c r="B66" s="41" t="s">
        <v>170</v>
      </c>
      <c r="C66" s="41" t="s">
        <v>169</v>
      </c>
      <c r="D66" s="41" t="s">
        <v>10</v>
      </c>
      <c r="E66" s="42">
        <v>2400</v>
      </c>
      <c r="F66" s="43">
        <v>4800</v>
      </c>
      <c r="G66" s="44">
        <f t="shared" si="0"/>
        <v>2</v>
      </c>
    </row>
    <row r="67" spans="1:7" ht="15.75">
      <c r="A67" s="40">
        <v>60</v>
      </c>
      <c r="B67" s="41" t="s">
        <v>171</v>
      </c>
      <c r="C67" s="41" t="s">
        <v>33</v>
      </c>
      <c r="D67" s="41" t="s">
        <v>166</v>
      </c>
      <c r="E67" s="42">
        <v>2400</v>
      </c>
      <c r="F67" s="43">
        <v>4800</v>
      </c>
      <c r="G67" s="44">
        <f t="shared" si="0"/>
        <v>2</v>
      </c>
    </row>
    <row r="68" spans="1:7" ht="15.75">
      <c r="A68" s="40">
        <v>61</v>
      </c>
      <c r="B68" s="41" t="s">
        <v>33</v>
      </c>
      <c r="C68" s="41" t="s">
        <v>23</v>
      </c>
      <c r="D68" s="41" t="s">
        <v>10</v>
      </c>
      <c r="E68" s="42">
        <v>2400</v>
      </c>
      <c r="F68" s="43">
        <v>4800</v>
      </c>
      <c r="G68" s="44">
        <f t="shared" si="0"/>
        <v>2</v>
      </c>
    </row>
    <row r="69" spans="1:7" ht="15.75">
      <c r="A69" s="40">
        <v>62</v>
      </c>
      <c r="B69" s="41" t="s">
        <v>32</v>
      </c>
      <c r="C69" s="41" t="s">
        <v>33</v>
      </c>
      <c r="D69" s="41" t="s">
        <v>166</v>
      </c>
      <c r="E69" s="42">
        <v>2400</v>
      </c>
      <c r="F69" s="43">
        <v>4800</v>
      </c>
      <c r="G69" s="44">
        <f t="shared" si="0"/>
        <v>2</v>
      </c>
    </row>
    <row r="70" spans="1:7" ht="15.75">
      <c r="A70" s="40">
        <v>63</v>
      </c>
      <c r="B70" s="41" t="s">
        <v>166</v>
      </c>
      <c r="C70" s="41" t="s">
        <v>169</v>
      </c>
      <c r="D70" s="41" t="s">
        <v>10</v>
      </c>
      <c r="E70" s="42">
        <v>2400</v>
      </c>
      <c r="F70" s="43">
        <v>4800</v>
      </c>
      <c r="G70" s="44">
        <f t="shared" si="0"/>
        <v>2</v>
      </c>
    </row>
    <row r="71" spans="1:7" ht="15.75">
      <c r="A71" s="40">
        <v>64</v>
      </c>
      <c r="B71" s="41" t="s">
        <v>172</v>
      </c>
      <c r="C71" s="41" t="s">
        <v>164</v>
      </c>
      <c r="D71" s="41" t="s">
        <v>10</v>
      </c>
      <c r="E71" s="42">
        <v>2400</v>
      </c>
      <c r="F71" s="43">
        <v>4800</v>
      </c>
      <c r="G71" s="44">
        <f aca="true" t="shared" si="1" ref="G71:G134">+F71/E71</f>
        <v>2</v>
      </c>
    </row>
    <row r="72" spans="1:7" ht="15.75">
      <c r="A72" s="40">
        <v>65</v>
      </c>
      <c r="B72" s="41" t="s">
        <v>173</v>
      </c>
      <c r="C72" s="41" t="s">
        <v>162</v>
      </c>
      <c r="D72" s="41" t="s">
        <v>10</v>
      </c>
      <c r="E72" s="42">
        <v>3700</v>
      </c>
      <c r="F72" s="43">
        <v>7400</v>
      </c>
      <c r="G72" s="44">
        <f t="shared" si="1"/>
        <v>2</v>
      </c>
    </row>
    <row r="73" spans="1:7" ht="15.75">
      <c r="A73" s="40">
        <v>66</v>
      </c>
      <c r="B73" s="41" t="s">
        <v>174</v>
      </c>
      <c r="C73" s="41" t="s">
        <v>157</v>
      </c>
      <c r="D73" s="41" t="s">
        <v>163</v>
      </c>
      <c r="E73" s="42">
        <v>3700</v>
      </c>
      <c r="F73" s="43">
        <v>7400</v>
      </c>
      <c r="G73" s="44">
        <f t="shared" si="1"/>
        <v>2</v>
      </c>
    </row>
    <row r="74" spans="1:7" ht="15.75">
      <c r="A74" s="40">
        <v>67</v>
      </c>
      <c r="B74" s="41" t="s">
        <v>175</v>
      </c>
      <c r="C74" s="41" t="s">
        <v>162</v>
      </c>
      <c r="D74" s="41" t="s">
        <v>10</v>
      </c>
      <c r="E74" s="42">
        <v>3700</v>
      </c>
      <c r="F74" s="43">
        <v>7400</v>
      </c>
      <c r="G74" s="44">
        <f t="shared" si="1"/>
        <v>2</v>
      </c>
    </row>
    <row r="75" spans="1:7" ht="15.75">
      <c r="A75" s="40">
        <v>68</v>
      </c>
      <c r="B75" s="41" t="s">
        <v>37</v>
      </c>
      <c r="C75" s="41" t="s">
        <v>162</v>
      </c>
      <c r="D75" s="41" t="s">
        <v>10</v>
      </c>
      <c r="E75" s="42">
        <v>3700</v>
      </c>
      <c r="F75" s="43">
        <v>7400</v>
      </c>
      <c r="G75" s="44">
        <f t="shared" si="1"/>
        <v>2</v>
      </c>
    </row>
    <row r="76" spans="1:7" ht="15.75">
      <c r="A76" s="40">
        <v>69</v>
      </c>
      <c r="B76" s="41" t="s">
        <v>157</v>
      </c>
      <c r="C76" s="41" t="s">
        <v>155</v>
      </c>
      <c r="D76" s="41" t="s">
        <v>10</v>
      </c>
      <c r="E76" s="42">
        <v>4000</v>
      </c>
      <c r="F76" s="43">
        <v>8000</v>
      </c>
      <c r="G76" s="44">
        <f t="shared" si="1"/>
        <v>2</v>
      </c>
    </row>
    <row r="77" spans="1:7" ht="15.75">
      <c r="A77" s="68">
        <v>70</v>
      </c>
      <c r="B77" s="69" t="s">
        <v>161</v>
      </c>
      <c r="C77" s="41" t="s">
        <v>20</v>
      </c>
      <c r="D77" s="41" t="s">
        <v>21</v>
      </c>
      <c r="E77" s="42">
        <v>4200</v>
      </c>
      <c r="F77" s="43">
        <v>8400</v>
      </c>
      <c r="G77" s="44">
        <f t="shared" si="1"/>
        <v>2</v>
      </c>
    </row>
    <row r="78" spans="1:7" ht="31.5">
      <c r="A78" s="68"/>
      <c r="B78" s="69"/>
      <c r="C78" s="41" t="s">
        <v>21</v>
      </c>
      <c r="D78" s="41" t="s">
        <v>176</v>
      </c>
      <c r="E78" s="42">
        <v>4200</v>
      </c>
      <c r="F78" s="43">
        <v>8400</v>
      </c>
      <c r="G78" s="44">
        <f t="shared" si="1"/>
        <v>2</v>
      </c>
    </row>
    <row r="79" spans="1:7" ht="15.75">
      <c r="A79" s="40">
        <v>71</v>
      </c>
      <c r="B79" s="41" t="s">
        <v>177</v>
      </c>
      <c r="C79" s="41" t="s">
        <v>3</v>
      </c>
      <c r="D79" s="41"/>
      <c r="E79" s="42">
        <v>4700</v>
      </c>
      <c r="F79" s="43">
        <v>9400</v>
      </c>
      <c r="G79" s="44">
        <f t="shared" si="1"/>
        <v>2</v>
      </c>
    </row>
    <row r="80" spans="1:7" ht="31.5">
      <c r="A80" s="40">
        <v>72</v>
      </c>
      <c r="B80" s="41" t="s">
        <v>178</v>
      </c>
      <c r="C80" s="41" t="s">
        <v>20</v>
      </c>
      <c r="D80" s="41" t="s">
        <v>161</v>
      </c>
      <c r="E80" s="42">
        <v>4700</v>
      </c>
      <c r="F80" s="43">
        <v>9400</v>
      </c>
      <c r="G80" s="44">
        <f t="shared" si="1"/>
        <v>2</v>
      </c>
    </row>
    <row r="81" spans="1:7" ht="31.5">
      <c r="A81" s="40">
        <v>73</v>
      </c>
      <c r="B81" s="41" t="s">
        <v>179</v>
      </c>
      <c r="C81" s="41" t="s">
        <v>56</v>
      </c>
      <c r="D81" s="41" t="s">
        <v>59</v>
      </c>
      <c r="E81" s="42">
        <v>5400</v>
      </c>
      <c r="F81" s="43">
        <v>10800</v>
      </c>
      <c r="G81" s="44">
        <f t="shared" si="1"/>
        <v>2</v>
      </c>
    </row>
    <row r="82" spans="1:7" ht="15.75">
      <c r="A82" s="40">
        <v>74</v>
      </c>
      <c r="B82" s="41" t="s">
        <v>180</v>
      </c>
      <c r="C82" s="41" t="s">
        <v>181</v>
      </c>
      <c r="D82" s="41" t="s">
        <v>182</v>
      </c>
      <c r="E82" s="42">
        <v>2400</v>
      </c>
      <c r="F82" s="43">
        <v>4800</v>
      </c>
      <c r="G82" s="44">
        <f t="shared" si="1"/>
        <v>2</v>
      </c>
    </row>
    <row r="83" spans="1:7" ht="31.5">
      <c r="A83" s="40">
        <v>75</v>
      </c>
      <c r="B83" s="41" t="s">
        <v>183</v>
      </c>
      <c r="C83" s="41" t="s">
        <v>161</v>
      </c>
      <c r="D83" s="41" t="s">
        <v>10</v>
      </c>
      <c r="E83" s="42">
        <v>3300</v>
      </c>
      <c r="F83" s="43">
        <v>6600</v>
      </c>
      <c r="G83" s="44">
        <f t="shared" si="1"/>
        <v>2</v>
      </c>
    </row>
    <row r="84" spans="1:7" ht="31.5">
      <c r="A84" s="40">
        <v>76</v>
      </c>
      <c r="B84" s="41" t="s">
        <v>152</v>
      </c>
      <c r="C84" s="41" t="s">
        <v>161</v>
      </c>
      <c r="D84" s="41" t="s">
        <v>23</v>
      </c>
      <c r="E84" s="42">
        <v>2400</v>
      </c>
      <c r="F84" s="43">
        <v>4800</v>
      </c>
      <c r="G84" s="44">
        <f t="shared" si="1"/>
        <v>2</v>
      </c>
    </row>
    <row r="85" spans="1:7" ht="31.5">
      <c r="A85" s="40">
        <v>77</v>
      </c>
      <c r="B85" s="41" t="s">
        <v>184</v>
      </c>
      <c r="C85" s="41" t="s">
        <v>161</v>
      </c>
      <c r="D85" s="41" t="s">
        <v>181</v>
      </c>
      <c r="E85" s="42">
        <v>2400</v>
      </c>
      <c r="F85" s="43">
        <v>4800</v>
      </c>
      <c r="G85" s="44">
        <f t="shared" si="1"/>
        <v>2</v>
      </c>
    </row>
    <row r="86" spans="1:7" ht="15.75">
      <c r="A86" s="40">
        <v>78</v>
      </c>
      <c r="B86" s="41" t="s">
        <v>185</v>
      </c>
      <c r="C86" s="41" t="s">
        <v>181</v>
      </c>
      <c r="D86" s="41" t="s">
        <v>161</v>
      </c>
      <c r="E86" s="42">
        <v>2400</v>
      </c>
      <c r="F86" s="43">
        <v>4800</v>
      </c>
      <c r="G86" s="44">
        <f t="shared" si="1"/>
        <v>2</v>
      </c>
    </row>
    <row r="87" spans="1:7" ht="15.75">
      <c r="A87" s="40">
        <v>79</v>
      </c>
      <c r="B87" s="41" t="s">
        <v>186</v>
      </c>
      <c r="C87" s="41" t="s">
        <v>187</v>
      </c>
      <c r="D87" s="41" t="s">
        <v>161</v>
      </c>
      <c r="E87" s="42">
        <v>2400</v>
      </c>
      <c r="F87" s="43">
        <v>4800</v>
      </c>
      <c r="G87" s="44">
        <f t="shared" si="1"/>
        <v>2</v>
      </c>
    </row>
    <row r="88" spans="1:7" ht="31.5">
      <c r="A88" s="40">
        <v>80</v>
      </c>
      <c r="B88" s="41" t="s">
        <v>188</v>
      </c>
      <c r="C88" s="45" t="s">
        <v>152</v>
      </c>
      <c r="D88" s="45" t="s">
        <v>10</v>
      </c>
      <c r="E88" s="42">
        <v>2400</v>
      </c>
      <c r="F88" s="43">
        <v>4800</v>
      </c>
      <c r="G88" s="44">
        <f t="shared" si="1"/>
        <v>2</v>
      </c>
    </row>
    <row r="89" spans="1:7" ht="31.5">
      <c r="A89" s="40">
        <v>81</v>
      </c>
      <c r="B89" s="41" t="s">
        <v>189</v>
      </c>
      <c r="C89" s="45" t="s">
        <v>152</v>
      </c>
      <c r="D89" s="45" t="s">
        <v>190</v>
      </c>
      <c r="E89" s="42">
        <v>3300</v>
      </c>
      <c r="F89" s="43">
        <v>6600</v>
      </c>
      <c r="G89" s="44">
        <f t="shared" si="1"/>
        <v>2</v>
      </c>
    </row>
    <row r="90" spans="1:7" ht="31.5">
      <c r="A90" s="40">
        <v>82</v>
      </c>
      <c r="B90" s="41" t="s">
        <v>191</v>
      </c>
      <c r="C90" s="45" t="s">
        <v>183</v>
      </c>
      <c r="D90" s="45" t="s">
        <v>152</v>
      </c>
      <c r="E90" s="42">
        <v>3300</v>
      </c>
      <c r="F90" s="43">
        <v>6600</v>
      </c>
      <c r="G90" s="44">
        <f t="shared" si="1"/>
        <v>2</v>
      </c>
    </row>
    <row r="91" spans="1:7" ht="31.5">
      <c r="A91" s="40">
        <v>83</v>
      </c>
      <c r="B91" s="41" t="s">
        <v>192</v>
      </c>
      <c r="C91" s="45" t="s">
        <v>193</v>
      </c>
      <c r="D91" s="45" t="s">
        <v>182</v>
      </c>
      <c r="E91" s="42">
        <v>2400</v>
      </c>
      <c r="F91" s="43">
        <v>4800</v>
      </c>
      <c r="G91" s="44">
        <f t="shared" si="1"/>
        <v>2</v>
      </c>
    </row>
    <row r="92" spans="1:7" ht="31.5">
      <c r="A92" s="40">
        <v>84</v>
      </c>
      <c r="B92" s="41" t="s">
        <v>194</v>
      </c>
      <c r="C92" s="45" t="s">
        <v>195</v>
      </c>
      <c r="D92" s="45" t="s">
        <v>182</v>
      </c>
      <c r="E92" s="42">
        <v>2400</v>
      </c>
      <c r="F92" s="43">
        <v>4800</v>
      </c>
      <c r="G92" s="44">
        <f t="shared" si="1"/>
        <v>2</v>
      </c>
    </row>
    <row r="93" spans="1:7" ht="31.5">
      <c r="A93" s="40">
        <v>85</v>
      </c>
      <c r="B93" s="41" t="s">
        <v>7</v>
      </c>
      <c r="C93" s="41" t="s">
        <v>19</v>
      </c>
      <c r="D93" s="41" t="s">
        <v>196</v>
      </c>
      <c r="E93" s="42">
        <v>4000</v>
      </c>
      <c r="F93" s="43">
        <v>8000</v>
      </c>
      <c r="G93" s="44">
        <f t="shared" si="1"/>
        <v>2</v>
      </c>
    </row>
    <row r="94" spans="1:7" ht="31.5">
      <c r="A94" s="40">
        <v>86</v>
      </c>
      <c r="B94" s="41" t="s">
        <v>9</v>
      </c>
      <c r="C94" s="41" t="s">
        <v>19</v>
      </c>
      <c r="D94" s="41" t="s">
        <v>196</v>
      </c>
      <c r="E94" s="42">
        <v>4000</v>
      </c>
      <c r="F94" s="43">
        <v>8000</v>
      </c>
      <c r="G94" s="44">
        <f t="shared" si="1"/>
        <v>2</v>
      </c>
    </row>
    <row r="95" spans="1:7" ht="31.5">
      <c r="A95" s="40">
        <v>87</v>
      </c>
      <c r="B95" s="41" t="s">
        <v>197</v>
      </c>
      <c r="C95" s="41" t="s">
        <v>3</v>
      </c>
      <c r="D95" s="41"/>
      <c r="E95" s="42">
        <v>3300</v>
      </c>
      <c r="F95" s="43">
        <v>6600</v>
      </c>
      <c r="G95" s="44">
        <f t="shared" si="1"/>
        <v>2</v>
      </c>
    </row>
    <row r="96" spans="1:7" ht="31.5">
      <c r="A96" s="40">
        <v>88</v>
      </c>
      <c r="B96" s="41" t="s">
        <v>47</v>
      </c>
      <c r="C96" s="41" t="s">
        <v>3</v>
      </c>
      <c r="D96" s="41"/>
      <c r="E96" s="42">
        <v>3600</v>
      </c>
      <c r="F96" s="43">
        <v>7200</v>
      </c>
      <c r="G96" s="44">
        <f t="shared" si="1"/>
        <v>2</v>
      </c>
    </row>
    <row r="97" spans="1:7" s="17" customFormat="1" ht="31.5">
      <c r="A97" s="40">
        <v>89</v>
      </c>
      <c r="B97" s="41" t="s">
        <v>198</v>
      </c>
      <c r="C97" s="41" t="s">
        <v>3</v>
      </c>
      <c r="D97" s="41"/>
      <c r="E97" s="42">
        <v>2800</v>
      </c>
      <c r="F97" s="43">
        <v>5600</v>
      </c>
      <c r="G97" s="44">
        <f t="shared" si="1"/>
        <v>2</v>
      </c>
    </row>
    <row r="98" spans="1:7" s="17" customFormat="1" ht="31.5">
      <c r="A98" s="40">
        <v>90</v>
      </c>
      <c r="B98" s="41" t="s">
        <v>199</v>
      </c>
      <c r="C98" s="41" t="s">
        <v>3</v>
      </c>
      <c r="D98" s="41"/>
      <c r="E98" s="42">
        <v>3600</v>
      </c>
      <c r="F98" s="43">
        <v>7200</v>
      </c>
      <c r="G98" s="44">
        <f t="shared" si="1"/>
        <v>2</v>
      </c>
    </row>
    <row r="99" spans="1:7" ht="31.5">
      <c r="A99" s="40">
        <v>91</v>
      </c>
      <c r="B99" s="41" t="s">
        <v>200</v>
      </c>
      <c r="C99" s="41" t="s">
        <v>161</v>
      </c>
      <c r="D99" s="41" t="s">
        <v>10</v>
      </c>
      <c r="E99" s="42">
        <v>2400</v>
      </c>
      <c r="F99" s="43">
        <v>4800</v>
      </c>
      <c r="G99" s="44">
        <f t="shared" si="1"/>
        <v>2</v>
      </c>
    </row>
    <row r="100" spans="1:7" ht="15.75">
      <c r="A100" s="40">
        <v>92</v>
      </c>
      <c r="B100" s="41" t="s">
        <v>195</v>
      </c>
      <c r="C100" s="41" t="s">
        <v>24</v>
      </c>
      <c r="D100" s="41" t="s">
        <v>25</v>
      </c>
      <c r="E100" s="42">
        <v>2400</v>
      </c>
      <c r="F100" s="43">
        <v>4800</v>
      </c>
      <c r="G100" s="44">
        <f t="shared" si="1"/>
        <v>2</v>
      </c>
    </row>
    <row r="101" spans="1:7" ht="15.75">
      <c r="A101" s="40">
        <v>93</v>
      </c>
      <c r="B101" s="41" t="s">
        <v>201</v>
      </c>
      <c r="C101" s="41" t="s">
        <v>24</v>
      </c>
      <c r="D101" s="41" t="s">
        <v>25</v>
      </c>
      <c r="E101" s="42">
        <v>2400</v>
      </c>
      <c r="F101" s="43">
        <v>4800</v>
      </c>
      <c r="G101" s="44">
        <f t="shared" si="1"/>
        <v>2</v>
      </c>
    </row>
    <row r="102" spans="1:7" ht="15.75">
      <c r="A102" s="40">
        <v>94</v>
      </c>
      <c r="B102" s="41" t="s">
        <v>202</v>
      </c>
      <c r="C102" s="41" t="s">
        <v>21</v>
      </c>
      <c r="D102" s="41" t="s">
        <v>161</v>
      </c>
      <c r="E102" s="42">
        <v>3300</v>
      </c>
      <c r="F102" s="43">
        <v>6600</v>
      </c>
      <c r="G102" s="44">
        <f t="shared" si="1"/>
        <v>2</v>
      </c>
    </row>
    <row r="103" spans="1:7" ht="15.75">
      <c r="A103" s="40">
        <v>95</v>
      </c>
      <c r="B103" s="41" t="s">
        <v>63</v>
      </c>
      <c r="C103" s="41" t="s">
        <v>3</v>
      </c>
      <c r="D103" s="41"/>
      <c r="E103" s="42">
        <v>6000</v>
      </c>
      <c r="F103" s="43">
        <v>12000</v>
      </c>
      <c r="G103" s="44">
        <f t="shared" si="1"/>
        <v>2</v>
      </c>
    </row>
    <row r="104" spans="1:7" ht="31.5">
      <c r="A104" s="40">
        <v>96</v>
      </c>
      <c r="B104" s="41" t="s">
        <v>204</v>
      </c>
      <c r="C104" s="41" t="s">
        <v>8</v>
      </c>
      <c r="D104" s="41" t="s">
        <v>6</v>
      </c>
      <c r="E104" s="42">
        <v>4700</v>
      </c>
      <c r="F104" s="43">
        <v>9400</v>
      </c>
      <c r="G104" s="44">
        <f t="shared" si="1"/>
        <v>2</v>
      </c>
    </row>
    <row r="105" spans="1:7" ht="15.75">
      <c r="A105" s="70">
        <v>97</v>
      </c>
      <c r="B105" s="72" t="s">
        <v>40</v>
      </c>
      <c r="C105" s="41" t="s">
        <v>260</v>
      </c>
      <c r="D105" s="41" t="s">
        <v>205</v>
      </c>
      <c r="E105" s="42">
        <v>5400</v>
      </c>
      <c r="F105" s="43">
        <v>10800</v>
      </c>
      <c r="G105" s="44">
        <f t="shared" si="1"/>
        <v>2</v>
      </c>
    </row>
    <row r="106" spans="1:7" ht="15.75">
      <c r="A106" s="71"/>
      <c r="B106" s="73"/>
      <c r="C106" s="41" t="s">
        <v>205</v>
      </c>
      <c r="D106" s="41" t="s">
        <v>10</v>
      </c>
      <c r="E106" s="42">
        <v>3600</v>
      </c>
      <c r="F106" s="43">
        <v>7200</v>
      </c>
      <c r="G106" s="44">
        <f t="shared" si="1"/>
        <v>2</v>
      </c>
    </row>
    <row r="107" spans="1:7" ht="15.75">
      <c r="A107" s="40">
        <v>98</v>
      </c>
      <c r="B107" s="41" t="s">
        <v>207</v>
      </c>
      <c r="C107" s="41" t="s">
        <v>3</v>
      </c>
      <c r="D107" s="41"/>
      <c r="E107" s="42">
        <v>4700</v>
      </c>
      <c r="F107" s="43">
        <v>9400</v>
      </c>
      <c r="G107" s="44">
        <f t="shared" si="1"/>
        <v>2</v>
      </c>
    </row>
    <row r="108" spans="1:7" ht="15.75">
      <c r="A108" s="40">
        <v>99</v>
      </c>
      <c r="B108" s="41" t="s">
        <v>67</v>
      </c>
      <c r="C108" s="41" t="s">
        <v>4</v>
      </c>
      <c r="D108" s="41" t="s">
        <v>8</v>
      </c>
      <c r="E108" s="42">
        <v>4700</v>
      </c>
      <c r="F108" s="43">
        <v>9400</v>
      </c>
      <c r="G108" s="44">
        <f t="shared" si="1"/>
        <v>2</v>
      </c>
    </row>
    <row r="109" spans="1:7" ht="31.5">
      <c r="A109" s="40">
        <v>100</v>
      </c>
      <c r="B109" s="41" t="s">
        <v>208</v>
      </c>
      <c r="C109" s="45" t="s">
        <v>209</v>
      </c>
      <c r="D109" s="45" t="s">
        <v>10</v>
      </c>
      <c r="E109" s="42">
        <v>4700</v>
      </c>
      <c r="F109" s="43">
        <v>9400</v>
      </c>
      <c r="G109" s="44">
        <f t="shared" si="1"/>
        <v>2</v>
      </c>
    </row>
    <row r="110" spans="1:7" ht="15.75">
      <c r="A110" s="68">
        <v>101</v>
      </c>
      <c r="B110" s="69" t="s">
        <v>57</v>
      </c>
      <c r="C110" s="41" t="s">
        <v>58</v>
      </c>
      <c r="D110" s="41" t="s">
        <v>56</v>
      </c>
      <c r="E110" s="42">
        <v>8400</v>
      </c>
      <c r="F110" s="43">
        <v>16800</v>
      </c>
      <c r="G110" s="44">
        <f t="shared" si="1"/>
        <v>2</v>
      </c>
    </row>
    <row r="111" spans="1:7" ht="15.75">
      <c r="A111" s="68"/>
      <c r="B111" s="69"/>
      <c r="C111" s="41" t="s">
        <v>56</v>
      </c>
      <c r="D111" s="41" t="s">
        <v>210</v>
      </c>
      <c r="E111" s="42">
        <v>6000</v>
      </c>
      <c r="F111" s="43">
        <v>12000</v>
      </c>
      <c r="G111" s="44">
        <f t="shared" si="1"/>
        <v>2</v>
      </c>
    </row>
    <row r="112" spans="1:7" ht="31.5">
      <c r="A112" s="40">
        <v>102</v>
      </c>
      <c r="B112" s="41" t="s">
        <v>211</v>
      </c>
      <c r="C112" s="41" t="s">
        <v>52</v>
      </c>
      <c r="D112" s="41" t="s">
        <v>212</v>
      </c>
      <c r="E112" s="42">
        <v>5000</v>
      </c>
      <c r="F112" s="43">
        <v>10000</v>
      </c>
      <c r="G112" s="44">
        <f t="shared" si="1"/>
        <v>2</v>
      </c>
    </row>
    <row r="113" spans="1:7" ht="31.5">
      <c r="A113" s="40">
        <v>103</v>
      </c>
      <c r="B113" s="41" t="s">
        <v>213</v>
      </c>
      <c r="C113" s="41" t="s">
        <v>214</v>
      </c>
      <c r="D113" s="41" t="s">
        <v>215</v>
      </c>
      <c r="E113" s="42">
        <v>5400</v>
      </c>
      <c r="F113" s="43">
        <v>10200</v>
      </c>
      <c r="G113" s="44">
        <f t="shared" si="1"/>
        <v>1.8888888888888888</v>
      </c>
    </row>
    <row r="114" spans="1:7" ht="31.5">
      <c r="A114" s="40">
        <v>104</v>
      </c>
      <c r="B114" s="41" t="s">
        <v>216</v>
      </c>
      <c r="C114" s="41" t="s">
        <v>3</v>
      </c>
      <c r="D114" s="41"/>
      <c r="E114" s="42">
        <v>3600</v>
      </c>
      <c r="F114" s="43">
        <v>7200</v>
      </c>
      <c r="G114" s="44">
        <f t="shared" si="1"/>
        <v>2</v>
      </c>
    </row>
    <row r="115" spans="1:7" s="17" customFormat="1" ht="31.5">
      <c r="A115" s="40">
        <v>105</v>
      </c>
      <c r="B115" s="41" t="s">
        <v>217</v>
      </c>
      <c r="C115" s="45" t="s">
        <v>56</v>
      </c>
      <c r="D115" s="45" t="s">
        <v>10</v>
      </c>
      <c r="E115" s="42">
        <v>3900</v>
      </c>
      <c r="F115" s="43">
        <v>7800</v>
      </c>
      <c r="G115" s="44">
        <f t="shared" si="1"/>
        <v>2</v>
      </c>
    </row>
    <row r="116" spans="1:7" ht="31.5">
      <c r="A116" s="40">
        <v>106</v>
      </c>
      <c r="B116" s="41" t="s">
        <v>219</v>
      </c>
      <c r="C116" s="41" t="s">
        <v>0</v>
      </c>
      <c r="D116" s="41" t="s">
        <v>58</v>
      </c>
      <c r="E116" s="42">
        <v>5400</v>
      </c>
      <c r="F116" s="43">
        <v>10800</v>
      </c>
      <c r="G116" s="44">
        <f t="shared" si="1"/>
        <v>2</v>
      </c>
    </row>
    <row r="117" spans="1:7" ht="31.5">
      <c r="A117" s="40">
        <v>107</v>
      </c>
      <c r="B117" s="41" t="s">
        <v>261</v>
      </c>
      <c r="C117" s="41" t="s">
        <v>58</v>
      </c>
      <c r="D117" s="41" t="s">
        <v>220</v>
      </c>
      <c r="E117" s="42">
        <v>5400</v>
      </c>
      <c r="F117" s="43">
        <v>10800</v>
      </c>
      <c r="G117" s="44">
        <f t="shared" si="1"/>
        <v>2</v>
      </c>
    </row>
    <row r="118" spans="1:7" s="17" customFormat="1" ht="31.5">
      <c r="A118" s="40">
        <v>108</v>
      </c>
      <c r="B118" s="41" t="s">
        <v>262</v>
      </c>
      <c r="C118" s="45" t="s">
        <v>56</v>
      </c>
      <c r="D118" s="45" t="s">
        <v>59</v>
      </c>
      <c r="E118" s="42">
        <v>4700</v>
      </c>
      <c r="F118" s="43">
        <v>9400</v>
      </c>
      <c r="G118" s="44">
        <f t="shared" si="1"/>
        <v>2</v>
      </c>
    </row>
    <row r="119" spans="1:7" s="17" customFormat="1" ht="31.5">
      <c r="A119" s="40">
        <v>109</v>
      </c>
      <c r="B119" s="41" t="s">
        <v>263</v>
      </c>
      <c r="C119" s="45" t="s">
        <v>16</v>
      </c>
      <c r="D119" s="45" t="s">
        <v>207</v>
      </c>
      <c r="E119" s="42">
        <v>2500</v>
      </c>
      <c r="F119" s="43">
        <v>5000</v>
      </c>
      <c r="G119" s="44">
        <f t="shared" si="1"/>
        <v>2</v>
      </c>
    </row>
    <row r="120" spans="1:7" ht="31.5">
      <c r="A120" s="40">
        <v>110</v>
      </c>
      <c r="B120" s="41" t="s">
        <v>221</v>
      </c>
      <c r="C120" s="41" t="s">
        <v>56</v>
      </c>
      <c r="D120" s="41" t="s">
        <v>222</v>
      </c>
      <c r="E120" s="42">
        <v>4800</v>
      </c>
      <c r="F120" s="43">
        <v>9600</v>
      </c>
      <c r="G120" s="44">
        <f t="shared" si="1"/>
        <v>2</v>
      </c>
    </row>
    <row r="121" spans="1:7" ht="31.5">
      <c r="A121" s="40">
        <v>111</v>
      </c>
      <c r="B121" s="41" t="s">
        <v>223</v>
      </c>
      <c r="C121" s="41" t="s">
        <v>224</v>
      </c>
      <c r="D121" s="41" t="s">
        <v>6</v>
      </c>
      <c r="E121" s="42">
        <v>4700</v>
      </c>
      <c r="F121" s="43">
        <v>9400</v>
      </c>
      <c r="G121" s="44">
        <f t="shared" si="1"/>
        <v>2</v>
      </c>
    </row>
    <row r="122" spans="1:7" ht="15.75">
      <c r="A122" s="40">
        <v>112</v>
      </c>
      <c r="B122" s="41" t="s">
        <v>58</v>
      </c>
      <c r="C122" s="41" t="s">
        <v>0</v>
      </c>
      <c r="D122" s="41" t="s">
        <v>215</v>
      </c>
      <c r="E122" s="42">
        <v>5400</v>
      </c>
      <c r="F122" s="43">
        <v>10800</v>
      </c>
      <c r="G122" s="44">
        <f t="shared" si="1"/>
        <v>2</v>
      </c>
    </row>
    <row r="123" spans="1:7" ht="15.75">
      <c r="A123" s="40">
        <v>113</v>
      </c>
      <c r="B123" s="41" t="s">
        <v>225</v>
      </c>
      <c r="C123" s="41" t="s">
        <v>3</v>
      </c>
      <c r="D123" s="41"/>
      <c r="E123" s="42">
        <v>4700</v>
      </c>
      <c r="F123" s="43">
        <v>9300</v>
      </c>
      <c r="G123" s="44">
        <f t="shared" si="1"/>
        <v>1.9787234042553192</v>
      </c>
    </row>
    <row r="124" spans="1:7" ht="15.75">
      <c r="A124" s="40">
        <v>114</v>
      </c>
      <c r="B124" s="41" t="s">
        <v>226</v>
      </c>
      <c r="C124" s="41" t="s">
        <v>3</v>
      </c>
      <c r="D124" s="41"/>
      <c r="E124" s="42">
        <v>4700</v>
      </c>
      <c r="F124" s="43">
        <v>9400</v>
      </c>
      <c r="G124" s="44">
        <f t="shared" si="1"/>
        <v>2</v>
      </c>
    </row>
    <row r="125" spans="1:7" ht="15.75">
      <c r="A125" s="40">
        <v>115</v>
      </c>
      <c r="B125" s="41" t="s">
        <v>227</v>
      </c>
      <c r="C125" s="41" t="s">
        <v>3</v>
      </c>
      <c r="D125" s="41"/>
      <c r="E125" s="42">
        <v>5000</v>
      </c>
      <c r="F125" s="43">
        <v>10000</v>
      </c>
      <c r="G125" s="44">
        <f t="shared" si="1"/>
        <v>2</v>
      </c>
    </row>
    <row r="126" spans="1:7" ht="15.75">
      <c r="A126" s="40">
        <v>116</v>
      </c>
      <c r="B126" s="41" t="s">
        <v>26</v>
      </c>
      <c r="C126" s="41" t="s">
        <v>3</v>
      </c>
      <c r="D126" s="41"/>
      <c r="E126" s="42">
        <v>5000</v>
      </c>
      <c r="F126" s="43">
        <v>10000</v>
      </c>
      <c r="G126" s="44">
        <f t="shared" si="1"/>
        <v>2</v>
      </c>
    </row>
    <row r="127" spans="1:7" ht="15.75">
      <c r="A127" s="40">
        <v>117</v>
      </c>
      <c r="B127" s="41" t="s">
        <v>228</v>
      </c>
      <c r="C127" s="41" t="s">
        <v>3</v>
      </c>
      <c r="D127" s="41"/>
      <c r="E127" s="42">
        <v>4700</v>
      </c>
      <c r="F127" s="43">
        <v>9400</v>
      </c>
      <c r="G127" s="44">
        <f t="shared" si="1"/>
        <v>2</v>
      </c>
    </row>
    <row r="128" spans="1:7" ht="15.75">
      <c r="A128" s="40">
        <v>118</v>
      </c>
      <c r="B128" s="41" t="s">
        <v>229</v>
      </c>
      <c r="C128" s="41" t="s">
        <v>3</v>
      </c>
      <c r="D128" s="41"/>
      <c r="E128" s="42">
        <v>4700</v>
      </c>
      <c r="F128" s="43">
        <v>8700</v>
      </c>
      <c r="G128" s="44">
        <f t="shared" si="1"/>
        <v>1.851063829787234</v>
      </c>
    </row>
    <row r="129" spans="1:7" ht="15.75">
      <c r="A129" s="40">
        <v>119</v>
      </c>
      <c r="B129" s="41" t="s">
        <v>230</v>
      </c>
      <c r="C129" s="41" t="s">
        <v>3</v>
      </c>
      <c r="D129" s="41"/>
      <c r="E129" s="42">
        <v>5000</v>
      </c>
      <c r="F129" s="43">
        <v>10000</v>
      </c>
      <c r="G129" s="44">
        <f t="shared" si="1"/>
        <v>2</v>
      </c>
    </row>
    <row r="130" spans="1:7" ht="15.75">
      <c r="A130" s="40">
        <v>120</v>
      </c>
      <c r="B130" s="41" t="s">
        <v>231</v>
      </c>
      <c r="C130" s="41" t="s">
        <v>3</v>
      </c>
      <c r="D130" s="41"/>
      <c r="E130" s="42">
        <v>5000</v>
      </c>
      <c r="F130" s="43">
        <v>10000</v>
      </c>
      <c r="G130" s="44">
        <f t="shared" si="1"/>
        <v>2</v>
      </c>
    </row>
    <row r="131" spans="1:7" ht="15.75">
      <c r="A131" s="40">
        <v>121</v>
      </c>
      <c r="B131" s="41" t="s">
        <v>232</v>
      </c>
      <c r="C131" s="41" t="s">
        <v>3</v>
      </c>
      <c r="D131" s="41"/>
      <c r="E131" s="42">
        <v>4700</v>
      </c>
      <c r="F131" s="43">
        <v>9400</v>
      </c>
      <c r="G131" s="44">
        <f t="shared" si="1"/>
        <v>2</v>
      </c>
    </row>
    <row r="132" spans="1:7" ht="15.75">
      <c r="A132" s="40">
        <v>122</v>
      </c>
      <c r="B132" s="41" t="s">
        <v>233</v>
      </c>
      <c r="C132" s="41" t="s">
        <v>3</v>
      </c>
      <c r="D132" s="41"/>
      <c r="E132" s="42">
        <v>5400</v>
      </c>
      <c r="F132" s="43">
        <v>10800</v>
      </c>
      <c r="G132" s="44">
        <f t="shared" si="1"/>
        <v>2</v>
      </c>
    </row>
    <row r="133" spans="1:7" ht="15.75">
      <c r="A133" s="40">
        <v>123</v>
      </c>
      <c r="B133" s="41" t="s">
        <v>234</v>
      </c>
      <c r="C133" s="41" t="s">
        <v>3</v>
      </c>
      <c r="D133" s="41"/>
      <c r="E133" s="42">
        <v>5000</v>
      </c>
      <c r="F133" s="43">
        <v>10000</v>
      </c>
      <c r="G133" s="44">
        <f t="shared" si="1"/>
        <v>2</v>
      </c>
    </row>
    <row r="134" spans="1:7" ht="15.75">
      <c r="A134" s="40">
        <v>124</v>
      </c>
      <c r="B134" s="41" t="s">
        <v>41</v>
      </c>
      <c r="C134" s="41" t="s">
        <v>3</v>
      </c>
      <c r="D134" s="41"/>
      <c r="E134" s="42">
        <v>4100</v>
      </c>
      <c r="F134" s="43">
        <v>8200</v>
      </c>
      <c r="G134" s="44">
        <f t="shared" si="1"/>
        <v>2</v>
      </c>
    </row>
    <row r="135" spans="1:7" s="17" customFormat="1" ht="15.75">
      <c r="A135" s="40">
        <v>125</v>
      </c>
      <c r="B135" s="41" t="s">
        <v>235</v>
      </c>
      <c r="C135" s="45" t="s">
        <v>13</v>
      </c>
      <c r="D135" s="45" t="s">
        <v>7</v>
      </c>
      <c r="E135" s="42">
        <v>3300</v>
      </c>
      <c r="F135" s="43">
        <v>6600</v>
      </c>
      <c r="G135" s="44">
        <f aca="true" t="shared" si="2" ref="G135:G198">+F135/E135</f>
        <v>2</v>
      </c>
    </row>
    <row r="136" spans="1:7" ht="31.5">
      <c r="A136" s="40">
        <v>126</v>
      </c>
      <c r="B136" s="41" t="s">
        <v>239</v>
      </c>
      <c r="C136" s="41" t="s">
        <v>3</v>
      </c>
      <c r="D136" s="41"/>
      <c r="E136" s="42">
        <v>5000</v>
      </c>
      <c r="F136" s="43">
        <v>10000</v>
      </c>
      <c r="G136" s="44">
        <f t="shared" si="2"/>
        <v>2</v>
      </c>
    </row>
    <row r="137" spans="1:7" ht="15.75">
      <c r="A137" s="40">
        <v>127</v>
      </c>
      <c r="B137" s="41" t="s">
        <v>240</v>
      </c>
      <c r="C137" s="41" t="s">
        <v>3</v>
      </c>
      <c r="D137" s="41"/>
      <c r="E137" s="42">
        <v>4700</v>
      </c>
      <c r="F137" s="43">
        <v>9000</v>
      </c>
      <c r="G137" s="44">
        <f t="shared" si="2"/>
        <v>1.9148936170212767</v>
      </c>
    </row>
    <row r="138" spans="1:7" ht="15.75">
      <c r="A138" s="40">
        <v>128</v>
      </c>
      <c r="B138" s="41" t="s">
        <v>39</v>
      </c>
      <c r="C138" s="41" t="s">
        <v>3</v>
      </c>
      <c r="D138" s="41"/>
      <c r="E138" s="42">
        <v>5000</v>
      </c>
      <c r="F138" s="43">
        <v>9100</v>
      </c>
      <c r="G138" s="44">
        <f t="shared" si="2"/>
        <v>1.82</v>
      </c>
    </row>
    <row r="139" spans="1:7" ht="15.75">
      <c r="A139" s="40">
        <v>129</v>
      </c>
      <c r="B139" s="41" t="s">
        <v>241</v>
      </c>
      <c r="C139" s="41" t="s">
        <v>3</v>
      </c>
      <c r="D139" s="41"/>
      <c r="E139" s="42">
        <v>5200</v>
      </c>
      <c r="F139" s="43">
        <v>9500</v>
      </c>
      <c r="G139" s="44">
        <f t="shared" si="2"/>
        <v>1.8269230769230769</v>
      </c>
    </row>
    <row r="140" spans="1:7" s="17" customFormat="1" ht="15.75">
      <c r="A140" s="40">
        <v>130</v>
      </c>
      <c r="B140" s="41" t="s">
        <v>236</v>
      </c>
      <c r="C140" s="45" t="s">
        <v>56</v>
      </c>
      <c r="D140" s="45" t="s">
        <v>126</v>
      </c>
      <c r="E140" s="42">
        <v>3900</v>
      </c>
      <c r="F140" s="43">
        <v>7800</v>
      </c>
      <c r="G140" s="44">
        <f t="shared" si="2"/>
        <v>2</v>
      </c>
    </row>
    <row r="141" spans="1:7" s="17" customFormat="1" ht="31.5">
      <c r="A141" s="40">
        <v>131</v>
      </c>
      <c r="B141" s="41" t="s">
        <v>237</v>
      </c>
      <c r="C141" s="45" t="s">
        <v>238</v>
      </c>
      <c r="D141" s="45" t="s">
        <v>253</v>
      </c>
      <c r="E141" s="42">
        <v>3700</v>
      </c>
      <c r="F141" s="43">
        <v>7400</v>
      </c>
      <c r="G141" s="44">
        <f t="shared" si="2"/>
        <v>2</v>
      </c>
    </row>
    <row r="142" spans="1:7" ht="15.75">
      <c r="A142" s="40">
        <v>132</v>
      </c>
      <c r="B142" s="41" t="s">
        <v>242</v>
      </c>
      <c r="C142" s="41" t="s">
        <v>3</v>
      </c>
      <c r="D142" s="41"/>
      <c r="E142" s="42">
        <v>5000</v>
      </c>
      <c r="F142" s="43">
        <v>10000</v>
      </c>
      <c r="G142" s="44">
        <f t="shared" si="2"/>
        <v>2</v>
      </c>
    </row>
    <row r="143" spans="1:7" ht="15.75">
      <c r="A143" s="40">
        <v>133</v>
      </c>
      <c r="B143" s="41" t="s">
        <v>212</v>
      </c>
      <c r="C143" s="41" t="s">
        <v>3</v>
      </c>
      <c r="D143" s="41"/>
      <c r="E143" s="42">
        <v>6000</v>
      </c>
      <c r="F143" s="43">
        <v>12000</v>
      </c>
      <c r="G143" s="44">
        <f t="shared" si="2"/>
        <v>2</v>
      </c>
    </row>
    <row r="144" spans="1:7" ht="15.75">
      <c r="A144" s="40">
        <v>134</v>
      </c>
      <c r="B144" s="41" t="s">
        <v>21</v>
      </c>
      <c r="C144" s="41" t="s">
        <v>3</v>
      </c>
      <c r="D144" s="41"/>
      <c r="E144" s="42">
        <v>5000</v>
      </c>
      <c r="F144" s="43">
        <v>10000</v>
      </c>
      <c r="G144" s="44">
        <f t="shared" si="2"/>
        <v>2</v>
      </c>
    </row>
    <row r="145" spans="1:7" ht="15.75">
      <c r="A145" s="40">
        <v>135</v>
      </c>
      <c r="B145" s="41" t="s">
        <v>49</v>
      </c>
      <c r="C145" s="41" t="s">
        <v>3</v>
      </c>
      <c r="D145" s="41"/>
      <c r="E145" s="42">
        <v>5000</v>
      </c>
      <c r="F145" s="43">
        <v>10000</v>
      </c>
      <c r="G145" s="44">
        <f t="shared" si="2"/>
        <v>2</v>
      </c>
    </row>
    <row r="146" spans="1:7" ht="15.75">
      <c r="A146" s="40">
        <v>136</v>
      </c>
      <c r="B146" s="41" t="s">
        <v>70</v>
      </c>
      <c r="C146" s="41" t="s">
        <v>3</v>
      </c>
      <c r="D146" s="41"/>
      <c r="E146" s="42">
        <v>4700</v>
      </c>
      <c r="F146" s="43">
        <v>8500</v>
      </c>
      <c r="G146" s="44">
        <f t="shared" si="2"/>
        <v>1.8085106382978724</v>
      </c>
    </row>
    <row r="147" spans="1:7" ht="31.5">
      <c r="A147" s="40">
        <v>137</v>
      </c>
      <c r="B147" s="41" t="s">
        <v>46</v>
      </c>
      <c r="C147" s="41" t="s">
        <v>3</v>
      </c>
      <c r="D147" s="41"/>
      <c r="E147" s="42">
        <v>5400</v>
      </c>
      <c r="F147" s="43">
        <v>10800</v>
      </c>
      <c r="G147" s="44">
        <f t="shared" si="2"/>
        <v>2</v>
      </c>
    </row>
    <row r="148" spans="1:7" ht="31.5">
      <c r="A148" s="40">
        <v>138</v>
      </c>
      <c r="B148" s="41" t="s">
        <v>71</v>
      </c>
      <c r="C148" s="41" t="s">
        <v>3</v>
      </c>
      <c r="D148" s="41"/>
      <c r="E148" s="42">
        <v>4700</v>
      </c>
      <c r="F148" s="43">
        <v>9400</v>
      </c>
      <c r="G148" s="44">
        <f t="shared" si="2"/>
        <v>2</v>
      </c>
    </row>
    <row r="149" spans="1:7" ht="31.5">
      <c r="A149" s="40">
        <v>139</v>
      </c>
      <c r="B149" s="41" t="s">
        <v>72</v>
      </c>
      <c r="C149" s="41" t="s">
        <v>3</v>
      </c>
      <c r="D149" s="41"/>
      <c r="E149" s="42">
        <v>5400</v>
      </c>
      <c r="F149" s="43">
        <v>10800</v>
      </c>
      <c r="G149" s="44">
        <f t="shared" si="2"/>
        <v>2</v>
      </c>
    </row>
    <row r="150" spans="1:7" ht="31.5">
      <c r="A150" s="40">
        <v>140</v>
      </c>
      <c r="B150" s="41" t="s">
        <v>238</v>
      </c>
      <c r="C150" s="41" t="s">
        <v>3</v>
      </c>
      <c r="D150" s="41"/>
      <c r="E150" s="42">
        <v>5400</v>
      </c>
      <c r="F150" s="43">
        <v>10800</v>
      </c>
      <c r="G150" s="44">
        <f t="shared" si="2"/>
        <v>2</v>
      </c>
    </row>
    <row r="151" spans="1:7" s="17" customFormat="1" ht="15.75">
      <c r="A151" s="68">
        <v>141</v>
      </c>
      <c r="B151" s="69" t="s">
        <v>190</v>
      </c>
      <c r="C151" s="45" t="s">
        <v>129</v>
      </c>
      <c r="D151" s="45" t="s">
        <v>15</v>
      </c>
      <c r="E151" s="42">
        <v>3500</v>
      </c>
      <c r="F151" s="43">
        <v>7000</v>
      </c>
      <c r="G151" s="44">
        <f t="shared" si="2"/>
        <v>2</v>
      </c>
    </row>
    <row r="152" spans="1:7" s="17" customFormat="1" ht="15.75">
      <c r="A152" s="68"/>
      <c r="B152" s="69"/>
      <c r="C152" s="45" t="s">
        <v>15</v>
      </c>
      <c r="D152" s="45" t="s">
        <v>182</v>
      </c>
      <c r="E152" s="42">
        <v>2500</v>
      </c>
      <c r="F152" s="43">
        <v>5000</v>
      </c>
      <c r="G152" s="44">
        <f t="shared" si="2"/>
        <v>2</v>
      </c>
    </row>
    <row r="153" spans="1:7" ht="15.75">
      <c r="A153" s="40">
        <v>142</v>
      </c>
      <c r="B153" s="41" t="s">
        <v>56</v>
      </c>
      <c r="C153" s="41" t="s">
        <v>3</v>
      </c>
      <c r="D153" s="41"/>
      <c r="E153" s="42">
        <v>7800</v>
      </c>
      <c r="F153" s="43">
        <v>15600</v>
      </c>
      <c r="G153" s="44">
        <f t="shared" si="2"/>
        <v>2</v>
      </c>
    </row>
    <row r="154" spans="1:7" ht="15.75">
      <c r="A154" s="40">
        <v>143</v>
      </c>
      <c r="B154" s="41" t="s">
        <v>73</v>
      </c>
      <c r="C154" s="41" t="s">
        <v>3</v>
      </c>
      <c r="D154" s="41"/>
      <c r="E154" s="42">
        <v>5400</v>
      </c>
      <c r="F154" s="43">
        <v>10200</v>
      </c>
      <c r="G154" s="44">
        <f t="shared" si="2"/>
        <v>1.8888888888888888</v>
      </c>
    </row>
    <row r="155" spans="1:7" ht="15.75">
      <c r="A155" s="40">
        <v>144</v>
      </c>
      <c r="B155" s="41" t="s">
        <v>74</v>
      </c>
      <c r="C155" s="41" t="s">
        <v>3</v>
      </c>
      <c r="D155" s="41"/>
      <c r="E155" s="42">
        <v>4700</v>
      </c>
      <c r="F155" s="43">
        <v>9400</v>
      </c>
      <c r="G155" s="44">
        <f t="shared" si="2"/>
        <v>2</v>
      </c>
    </row>
    <row r="156" spans="1:7" ht="15.75">
      <c r="A156" s="40">
        <v>145</v>
      </c>
      <c r="B156" s="41" t="s">
        <v>31</v>
      </c>
      <c r="C156" s="41" t="s">
        <v>3</v>
      </c>
      <c r="D156" s="41"/>
      <c r="E156" s="42">
        <v>3200</v>
      </c>
      <c r="F156" s="43">
        <v>6400</v>
      </c>
      <c r="G156" s="44">
        <f t="shared" si="2"/>
        <v>2</v>
      </c>
    </row>
    <row r="157" spans="1:7" ht="15.75">
      <c r="A157" s="40">
        <v>146</v>
      </c>
      <c r="B157" s="41" t="s">
        <v>11</v>
      </c>
      <c r="C157" s="41" t="s">
        <v>3</v>
      </c>
      <c r="D157" s="41"/>
      <c r="E157" s="42">
        <v>4700</v>
      </c>
      <c r="F157" s="43">
        <v>9400</v>
      </c>
      <c r="G157" s="44">
        <f t="shared" si="2"/>
        <v>2</v>
      </c>
    </row>
    <row r="158" spans="1:7" s="17" customFormat="1" ht="31.5">
      <c r="A158" s="68">
        <v>147</v>
      </c>
      <c r="B158" s="69" t="s">
        <v>264</v>
      </c>
      <c r="C158" s="45" t="s">
        <v>56</v>
      </c>
      <c r="D158" s="45" t="s">
        <v>265</v>
      </c>
      <c r="E158" s="42">
        <v>3900</v>
      </c>
      <c r="F158" s="43">
        <v>7800</v>
      </c>
      <c r="G158" s="44">
        <f t="shared" si="2"/>
        <v>2</v>
      </c>
    </row>
    <row r="159" spans="1:7" s="17" customFormat="1" ht="31.5">
      <c r="A159" s="68"/>
      <c r="B159" s="69"/>
      <c r="C159" s="45" t="s">
        <v>50</v>
      </c>
      <c r="D159" s="45" t="s">
        <v>266</v>
      </c>
      <c r="E159" s="42">
        <v>3000</v>
      </c>
      <c r="F159" s="43">
        <v>6000</v>
      </c>
      <c r="G159" s="44">
        <f t="shared" si="2"/>
        <v>2</v>
      </c>
    </row>
    <row r="160" spans="1:7" s="17" customFormat="1" ht="31.5">
      <c r="A160" s="40">
        <v>148</v>
      </c>
      <c r="B160" s="41" t="s">
        <v>267</v>
      </c>
      <c r="C160" s="45" t="s">
        <v>214</v>
      </c>
      <c r="D160" s="45" t="s">
        <v>10</v>
      </c>
      <c r="E160" s="42">
        <v>2900</v>
      </c>
      <c r="F160" s="43">
        <v>5800</v>
      </c>
      <c r="G160" s="44">
        <f t="shared" si="2"/>
        <v>2</v>
      </c>
    </row>
    <row r="161" spans="1:7" ht="31.5">
      <c r="A161" s="40">
        <v>149</v>
      </c>
      <c r="B161" s="41" t="s">
        <v>17</v>
      </c>
      <c r="C161" s="41" t="s">
        <v>3</v>
      </c>
      <c r="D161" s="41"/>
      <c r="E161" s="42">
        <v>5400</v>
      </c>
      <c r="F161" s="43">
        <v>9900</v>
      </c>
      <c r="G161" s="44">
        <f t="shared" si="2"/>
        <v>1.8333333333333333</v>
      </c>
    </row>
    <row r="162" spans="1:7" ht="15.75">
      <c r="A162" s="40">
        <v>150</v>
      </c>
      <c r="B162" s="41" t="s">
        <v>75</v>
      </c>
      <c r="C162" s="41" t="s">
        <v>3</v>
      </c>
      <c r="D162" s="41"/>
      <c r="E162" s="42">
        <v>5000</v>
      </c>
      <c r="F162" s="43">
        <v>10000</v>
      </c>
      <c r="G162" s="44">
        <f t="shared" si="2"/>
        <v>2</v>
      </c>
    </row>
    <row r="163" spans="1:7" ht="31.5">
      <c r="A163" s="40">
        <v>151</v>
      </c>
      <c r="B163" s="41" t="s">
        <v>209</v>
      </c>
      <c r="C163" s="41" t="s">
        <v>3</v>
      </c>
      <c r="D163" s="41"/>
      <c r="E163" s="42">
        <v>5400</v>
      </c>
      <c r="F163" s="43">
        <v>10800</v>
      </c>
      <c r="G163" s="44">
        <f t="shared" si="2"/>
        <v>2</v>
      </c>
    </row>
    <row r="164" spans="1:7" ht="15.75">
      <c r="A164" s="40">
        <v>152</v>
      </c>
      <c r="B164" s="41" t="s">
        <v>76</v>
      </c>
      <c r="C164" s="41" t="s">
        <v>3</v>
      </c>
      <c r="D164" s="41"/>
      <c r="E164" s="42">
        <v>3600</v>
      </c>
      <c r="F164" s="43">
        <v>7200</v>
      </c>
      <c r="G164" s="44">
        <f t="shared" si="2"/>
        <v>2</v>
      </c>
    </row>
    <row r="165" spans="1:7" s="17" customFormat="1" ht="31.5">
      <c r="A165" s="40">
        <v>153</v>
      </c>
      <c r="B165" s="41" t="s">
        <v>77</v>
      </c>
      <c r="C165" s="45" t="s">
        <v>21</v>
      </c>
      <c r="D165" s="41" t="s">
        <v>78</v>
      </c>
      <c r="E165" s="42">
        <v>2500</v>
      </c>
      <c r="F165" s="43">
        <v>5000</v>
      </c>
      <c r="G165" s="44">
        <f t="shared" si="2"/>
        <v>2</v>
      </c>
    </row>
    <row r="166" spans="1:7" ht="31.5">
      <c r="A166" s="40">
        <v>154</v>
      </c>
      <c r="B166" s="41" t="s">
        <v>268</v>
      </c>
      <c r="C166" s="45" t="s">
        <v>63</v>
      </c>
      <c r="D166" s="45" t="s">
        <v>10</v>
      </c>
      <c r="E166" s="42">
        <v>3000</v>
      </c>
      <c r="F166" s="43">
        <v>6000</v>
      </c>
      <c r="G166" s="44">
        <f t="shared" si="2"/>
        <v>2</v>
      </c>
    </row>
    <row r="167" spans="1:7" ht="15.75">
      <c r="A167" s="40">
        <v>155</v>
      </c>
      <c r="B167" s="41" t="s">
        <v>45</v>
      </c>
      <c r="C167" s="41" t="s">
        <v>3</v>
      </c>
      <c r="D167" s="41"/>
      <c r="E167" s="42">
        <v>5400</v>
      </c>
      <c r="F167" s="43">
        <v>10800</v>
      </c>
      <c r="G167" s="44">
        <f t="shared" si="2"/>
        <v>2</v>
      </c>
    </row>
    <row r="168" spans="1:7" ht="31.5">
      <c r="A168" s="40">
        <v>156</v>
      </c>
      <c r="B168" s="41" t="s">
        <v>42</v>
      </c>
      <c r="C168" s="41" t="s">
        <v>3</v>
      </c>
      <c r="D168" s="41"/>
      <c r="E168" s="42">
        <v>4300</v>
      </c>
      <c r="F168" s="43">
        <v>8600</v>
      </c>
      <c r="G168" s="44">
        <f t="shared" si="2"/>
        <v>2</v>
      </c>
    </row>
    <row r="169" spans="1:7" ht="31.5">
      <c r="A169" s="40">
        <v>157</v>
      </c>
      <c r="B169" s="41" t="s">
        <v>18</v>
      </c>
      <c r="C169" s="41" t="s">
        <v>3</v>
      </c>
      <c r="D169" s="41"/>
      <c r="E169" s="42">
        <v>3600</v>
      </c>
      <c r="F169" s="43">
        <v>7200</v>
      </c>
      <c r="G169" s="44">
        <f t="shared" si="2"/>
        <v>2</v>
      </c>
    </row>
    <row r="170" spans="1:7" ht="31.5">
      <c r="A170" s="40">
        <v>158</v>
      </c>
      <c r="B170" s="41" t="s">
        <v>79</v>
      </c>
      <c r="C170" s="41" t="s">
        <v>3</v>
      </c>
      <c r="D170" s="41"/>
      <c r="E170" s="42">
        <v>3600</v>
      </c>
      <c r="F170" s="43">
        <v>7200</v>
      </c>
      <c r="G170" s="44">
        <f t="shared" si="2"/>
        <v>2</v>
      </c>
    </row>
    <row r="171" spans="1:7" ht="15.75">
      <c r="A171" s="40">
        <v>159</v>
      </c>
      <c r="B171" s="41" t="s">
        <v>269</v>
      </c>
      <c r="C171" s="41" t="s">
        <v>3</v>
      </c>
      <c r="D171" s="41"/>
      <c r="E171" s="42">
        <v>5000</v>
      </c>
      <c r="F171" s="43">
        <v>10000</v>
      </c>
      <c r="G171" s="44">
        <f t="shared" si="2"/>
        <v>2</v>
      </c>
    </row>
    <row r="172" spans="1:7" ht="31.5">
      <c r="A172" s="40">
        <v>160</v>
      </c>
      <c r="B172" s="46" t="s">
        <v>80</v>
      </c>
      <c r="C172" s="41" t="s">
        <v>0</v>
      </c>
      <c r="D172" s="41" t="s">
        <v>292</v>
      </c>
      <c r="E172" s="42">
        <v>5400</v>
      </c>
      <c r="F172" s="43">
        <v>10200</v>
      </c>
      <c r="G172" s="44">
        <f t="shared" si="2"/>
        <v>1.8888888888888888</v>
      </c>
    </row>
    <row r="173" spans="1:7" ht="31.5">
      <c r="A173" s="40">
        <v>161</v>
      </c>
      <c r="B173" s="41" t="s">
        <v>132</v>
      </c>
      <c r="C173" s="41" t="s">
        <v>270</v>
      </c>
      <c r="D173" s="41" t="s">
        <v>81</v>
      </c>
      <c r="E173" s="42">
        <v>4700</v>
      </c>
      <c r="F173" s="43">
        <v>9400</v>
      </c>
      <c r="G173" s="44">
        <f t="shared" si="2"/>
        <v>2</v>
      </c>
    </row>
    <row r="174" spans="1:7" s="17" customFormat="1" ht="31.5">
      <c r="A174" s="40">
        <v>162</v>
      </c>
      <c r="B174" s="41" t="s">
        <v>82</v>
      </c>
      <c r="C174" s="45" t="s">
        <v>50</v>
      </c>
      <c r="D174" s="45" t="s">
        <v>10</v>
      </c>
      <c r="E174" s="42">
        <v>3000</v>
      </c>
      <c r="F174" s="43">
        <v>6000</v>
      </c>
      <c r="G174" s="44">
        <f t="shared" si="2"/>
        <v>2</v>
      </c>
    </row>
    <row r="175" spans="1:7" ht="31.5">
      <c r="A175" s="40">
        <v>163</v>
      </c>
      <c r="B175" s="41" t="s">
        <v>83</v>
      </c>
      <c r="C175" s="41" t="s">
        <v>3</v>
      </c>
      <c r="D175" s="41"/>
      <c r="E175" s="42">
        <v>4100</v>
      </c>
      <c r="F175" s="43">
        <v>8200</v>
      </c>
      <c r="G175" s="44">
        <f t="shared" si="2"/>
        <v>2</v>
      </c>
    </row>
    <row r="176" spans="1:7" ht="31.5">
      <c r="A176" s="40">
        <v>164</v>
      </c>
      <c r="B176" s="41" t="s">
        <v>84</v>
      </c>
      <c r="C176" s="41" t="s">
        <v>52</v>
      </c>
      <c r="D176" s="41" t="s">
        <v>85</v>
      </c>
      <c r="E176" s="42">
        <v>5000</v>
      </c>
      <c r="F176" s="43">
        <v>10000</v>
      </c>
      <c r="G176" s="44">
        <f t="shared" si="2"/>
        <v>2</v>
      </c>
    </row>
    <row r="177" spans="1:7" s="17" customFormat="1" ht="31.5">
      <c r="A177" s="40">
        <v>165</v>
      </c>
      <c r="B177" s="41" t="s">
        <v>86</v>
      </c>
      <c r="C177" s="45" t="s">
        <v>21</v>
      </c>
      <c r="D177" s="41" t="s">
        <v>77</v>
      </c>
      <c r="E177" s="42">
        <v>2500</v>
      </c>
      <c r="F177" s="43">
        <v>5000</v>
      </c>
      <c r="G177" s="44">
        <f t="shared" si="2"/>
        <v>2</v>
      </c>
    </row>
    <row r="178" spans="1:7" ht="15.75">
      <c r="A178" s="40">
        <v>166</v>
      </c>
      <c r="B178" s="41" t="s">
        <v>52</v>
      </c>
      <c r="C178" s="41" t="s">
        <v>3</v>
      </c>
      <c r="D178" s="41"/>
      <c r="E178" s="42">
        <v>6400</v>
      </c>
      <c r="F178" s="43">
        <v>12800</v>
      </c>
      <c r="G178" s="44">
        <f t="shared" si="2"/>
        <v>2</v>
      </c>
    </row>
    <row r="179" spans="1:7" ht="15.75">
      <c r="A179" s="40">
        <v>167</v>
      </c>
      <c r="B179" s="41" t="s">
        <v>29</v>
      </c>
      <c r="C179" s="41" t="s">
        <v>3</v>
      </c>
      <c r="D179" s="41"/>
      <c r="E179" s="42">
        <v>5200</v>
      </c>
      <c r="F179" s="43">
        <v>10400</v>
      </c>
      <c r="G179" s="44">
        <f t="shared" si="2"/>
        <v>2</v>
      </c>
    </row>
    <row r="180" spans="1:7" s="17" customFormat="1" ht="31.5">
      <c r="A180" s="40">
        <v>168</v>
      </c>
      <c r="B180" s="41" t="s">
        <v>271</v>
      </c>
      <c r="C180" s="45" t="s">
        <v>87</v>
      </c>
      <c r="D180" s="45" t="s">
        <v>88</v>
      </c>
      <c r="E180" s="42">
        <v>2800</v>
      </c>
      <c r="F180" s="43">
        <v>5600</v>
      </c>
      <c r="G180" s="44">
        <f t="shared" si="2"/>
        <v>2</v>
      </c>
    </row>
    <row r="181" spans="1:7" s="17" customFormat="1" ht="31.5">
      <c r="A181" s="40">
        <v>169</v>
      </c>
      <c r="B181" s="41" t="s">
        <v>89</v>
      </c>
      <c r="C181" s="45" t="s">
        <v>16</v>
      </c>
      <c r="D181" s="45" t="s">
        <v>90</v>
      </c>
      <c r="E181" s="42">
        <v>3600</v>
      </c>
      <c r="F181" s="43">
        <v>7200</v>
      </c>
      <c r="G181" s="44">
        <f t="shared" si="2"/>
        <v>2</v>
      </c>
    </row>
    <row r="182" spans="1:7" ht="31.5">
      <c r="A182" s="40">
        <v>170</v>
      </c>
      <c r="B182" s="41" t="s">
        <v>5</v>
      </c>
      <c r="C182" s="41" t="s">
        <v>3</v>
      </c>
      <c r="D182" s="41"/>
      <c r="E182" s="42">
        <v>5400</v>
      </c>
      <c r="F182" s="43">
        <v>10700</v>
      </c>
      <c r="G182" s="44">
        <f t="shared" si="2"/>
        <v>1.9814814814814814</v>
      </c>
    </row>
    <row r="183" spans="1:7" s="17" customFormat="1" ht="31.5">
      <c r="A183" s="40">
        <v>171</v>
      </c>
      <c r="B183" s="41" t="s">
        <v>91</v>
      </c>
      <c r="C183" s="45" t="s">
        <v>53</v>
      </c>
      <c r="D183" s="45" t="s">
        <v>10</v>
      </c>
      <c r="E183" s="42">
        <v>4700</v>
      </c>
      <c r="F183" s="43">
        <v>9400</v>
      </c>
      <c r="G183" s="44">
        <f t="shared" si="2"/>
        <v>2</v>
      </c>
    </row>
    <row r="184" spans="1:7" s="17" customFormat="1" ht="31.5">
      <c r="A184" s="40">
        <v>172</v>
      </c>
      <c r="B184" s="41" t="s">
        <v>92</v>
      </c>
      <c r="C184" s="45" t="s">
        <v>59</v>
      </c>
      <c r="D184" s="41" t="s">
        <v>237</v>
      </c>
      <c r="E184" s="42">
        <v>3700</v>
      </c>
      <c r="F184" s="43">
        <v>7400</v>
      </c>
      <c r="G184" s="44">
        <f t="shared" si="2"/>
        <v>2</v>
      </c>
    </row>
    <row r="185" spans="1:7" ht="31.5">
      <c r="A185" s="40">
        <v>173</v>
      </c>
      <c r="B185" s="41" t="s">
        <v>6</v>
      </c>
      <c r="C185" s="41" t="s">
        <v>3</v>
      </c>
      <c r="D185" s="41"/>
      <c r="E185" s="42">
        <v>6000</v>
      </c>
      <c r="F185" s="43">
        <v>11600</v>
      </c>
      <c r="G185" s="44">
        <f t="shared" si="2"/>
        <v>1.9333333333333333</v>
      </c>
    </row>
    <row r="186" spans="1:7" s="17" customFormat="1" ht="31.5">
      <c r="A186" s="40">
        <v>174</v>
      </c>
      <c r="B186" s="41" t="s">
        <v>93</v>
      </c>
      <c r="C186" s="45" t="s">
        <v>56</v>
      </c>
      <c r="D186" s="45" t="s">
        <v>126</v>
      </c>
      <c r="E186" s="42">
        <v>3900</v>
      </c>
      <c r="F186" s="43">
        <v>7800</v>
      </c>
      <c r="G186" s="44">
        <f t="shared" si="2"/>
        <v>2</v>
      </c>
    </row>
    <row r="187" spans="1:7" ht="31.5">
      <c r="A187" s="40">
        <v>175</v>
      </c>
      <c r="B187" s="41" t="s">
        <v>94</v>
      </c>
      <c r="C187" s="41" t="s">
        <v>3</v>
      </c>
      <c r="D187" s="41"/>
      <c r="E187" s="42">
        <v>3600</v>
      </c>
      <c r="F187" s="43">
        <v>7200</v>
      </c>
      <c r="G187" s="44">
        <f t="shared" si="2"/>
        <v>2</v>
      </c>
    </row>
    <row r="188" spans="1:7" ht="31.5">
      <c r="A188" s="40">
        <v>176</v>
      </c>
      <c r="B188" s="41" t="s">
        <v>130</v>
      </c>
      <c r="C188" s="41" t="s">
        <v>3</v>
      </c>
      <c r="D188" s="41"/>
      <c r="E188" s="42">
        <v>4700</v>
      </c>
      <c r="F188" s="43">
        <v>9400</v>
      </c>
      <c r="G188" s="44">
        <f t="shared" si="2"/>
        <v>2</v>
      </c>
    </row>
    <row r="189" spans="1:7" ht="31.5">
      <c r="A189" s="40">
        <v>177</v>
      </c>
      <c r="B189" s="41" t="s">
        <v>60</v>
      </c>
      <c r="C189" s="41" t="s">
        <v>3</v>
      </c>
      <c r="D189" s="41"/>
      <c r="E189" s="42">
        <v>5000</v>
      </c>
      <c r="F189" s="43">
        <v>9900</v>
      </c>
      <c r="G189" s="44">
        <f t="shared" si="2"/>
        <v>1.98</v>
      </c>
    </row>
    <row r="190" spans="1:7" ht="31.5">
      <c r="A190" s="40">
        <v>178</v>
      </c>
      <c r="B190" s="41" t="s">
        <v>95</v>
      </c>
      <c r="C190" s="41" t="s">
        <v>3</v>
      </c>
      <c r="D190" s="41"/>
      <c r="E190" s="42">
        <v>5400</v>
      </c>
      <c r="F190" s="43">
        <v>10800</v>
      </c>
      <c r="G190" s="44">
        <f t="shared" si="2"/>
        <v>2</v>
      </c>
    </row>
    <row r="191" spans="1:7" ht="15.75">
      <c r="A191" s="40">
        <v>179</v>
      </c>
      <c r="B191" s="41" t="s">
        <v>196</v>
      </c>
      <c r="C191" s="41" t="s">
        <v>3</v>
      </c>
      <c r="D191" s="41"/>
      <c r="E191" s="42">
        <v>5400</v>
      </c>
      <c r="F191" s="43">
        <v>10800</v>
      </c>
      <c r="G191" s="44">
        <f t="shared" si="2"/>
        <v>2</v>
      </c>
    </row>
    <row r="192" spans="1:7" s="17" customFormat="1" ht="31.5">
      <c r="A192" s="40">
        <v>180</v>
      </c>
      <c r="B192" s="41" t="s">
        <v>218</v>
      </c>
      <c r="C192" s="45" t="s">
        <v>62</v>
      </c>
      <c r="D192" s="45" t="s">
        <v>74</v>
      </c>
      <c r="E192" s="42">
        <v>3000</v>
      </c>
      <c r="F192" s="43">
        <v>6000</v>
      </c>
      <c r="G192" s="44">
        <f t="shared" si="2"/>
        <v>2</v>
      </c>
    </row>
    <row r="193" spans="1:7" s="17" customFormat="1" ht="31.5">
      <c r="A193" s="40">
        <v>181</v>
      </c>
      <c r="B193" s="41" t="s">
        <v>96</v>
      </c>
      <c r="C193" s="45" t="s">
        <v>22</v>
      </c>
      <c r="D193" s="45" t="s">
        <v>59</v>
      </c>
      <c r="E193" s="42">
        <v>2600</v>
      </c>
      <c r="F193" s="43">
        <v>5200</v>
      </c>
      <c r="G193" s="44">
        <f t="shared" si="2"/>
        <v>2</v>
      </c>
    </row>
    <row r="194" spans="1:7" ht="31.5">
      <c r="A194" s="40">
        <v>182</v>
      </c>
      <c r="B194" s="41" t="s">
        <v>54</v>
      </c>
      <c r="C194" s="41" t="s">
        <v>3</v>
      </c>
      <c r="D194" s="41"/>
      <c r="E194" s="42">
        <v>5400</v>
      </c>
      <c r="F194" s="43">
        <v>10800</v>
      </c>
      <c r="G194" s="44">
        <f t="shared" si="2"/>
        <v>2</v>
      </c>
    </row>
    <row r="195" spans="1:7" ht="15.75">
      <c r="A195" s="40">
        <v>183</v>
      </c>
      <c r="B195" s="41" t="s">
        <v>28</v>
      </c>
      <c r="C195" s="41" t="s">
        <v>3</v>
      </c>
      <c r="D195" s="41"/>
      <c r="E195" s="42">
        <v>2800</v>
      </c>
      <c r="F195" s="43">
        <v>5600</v>
      </c>
      <c r="G195" s="44">
        <f t="shared" si="2"/>
        <v>2</v>
      </c>
    </row>
    <row r="196" spans="1:7" s="17" customFormat="1" ht="31.5">
      <c r="A196" s="40">
        <v>184</v>
      </c>
      <c r="B196" s="41" t="s">
        <v>78</v>
      </c>
      <c r="C196" s="45" t="s">
        <v>255</v>
      </c>
      <c r="D196" s="45" t="s">
        <v>42</v>
      </c>
      <c r="E196" s="42">
        <v>2500</v>
      </c>
      <c r="F196" s="43">
        <v>5000</v>
      </c>
      <c r="G196" s="44">
        <f t="shared" si="2"/>
        <v>2</v>
      </c>
    </row>
    <row r="197" spans="1:7" ht="15.75">
      <c r="A197" s="40">
        <v>185</v>
      </c>
      <c r="B197" s="41" t="s">
        <v>97</v>
      </c>
      <c r="C197" s="41" t="s">
        <v>3</v>
      </c>
      <c r="D197" s="41"/>
      <c r="E197" s="42">
        <v>4700</v>
      </c>
      <c r="F197" s="43">
        <v>9400</v>
      </c>
      <c r="G197" s="44">
        <f t="shared" si="2"/>
        <v>2</v>
      </c>
    </row>
    <row r="198" spans="1:7" ht="15.75">
      <c r="A198" s="40">
        <v>186</v>
      </c>
      <c r="B198" s="41" t="s">
        <v>98</v>
      </c>
      <c r="C198" s="41" t="s">
        <v>3</v>
      </c>
      <c r="D198" s="41"/>
      <c r="E198" s="42">
        <v>5000</v>
      </c>
      <c r="F198" s="43">
        <v>10000</v>
      </c>
      <c r="G198" s="44">
        <f t="shared" si="2"/>
        <v>2</v>
      </c>
    </row>
    <row r="199" spans="1:7" ht="31.5">
      <c r="A199" s="40">
        <v>187</v>
      </c>
      <c r="B199" s="41" t="s">
        <v>99</v>
      </c>
      <c r="C199" s="41" t="s">
        <v>212</v>
      </c>
      <c r="D199" s="41" t="s">
        <v>203</v>
      </c>
      <c r="E199" s="42">
        <v>4200</v>
      </c>
      <c r="F199" s="43">
        <v>8400</v>
      </c>
      <c r="G199" s="44">
        <f aca="true" t="shared" si="3" ref="G199:G249">+F199/E199</f>
        <v>2</v>
      </c>
    </row>
    <row r="200" spans="1:7" ht="15.75">
      <c r="A200" s="40">
        <v>188</v>
      </c>
      <c r="B200" s="41" t="s">
        <v>22</v>
      </c>
      <c r="C200" s="41" t="s">
        <v>3</v>
      </c>
      <c r="D200" s="41"/>
      <c r="E200" s="42">
        <v>4800</v>
      </c>
      <c r="F200" s="43">
        <v>9600</v>
      </c>
      <c r="G200" s="44">
        <f t="shared" si="3"/>
        <v>2</v>
      </c>
    </row>
    <row r="201" spans="1:7" ht="31.5">
      <c r="A201" s="40">
        <v>189</v>
      </c>
      <c r="B201" s="41" t="s">
        <v>61</v>
      </c>
      <c r="C201" s="41" t="s">
        <v>3</v>
      </c>
      <c r="D201" s="41"/>
      <c r="E201" s="42">
        <v>4700</v>
      </c>
      <c r="F201" s="43">
        <v>9400</v>
      </c>
      <c r="G201" s="44">
        <f t="shared" si="3"/>
        <v>2</v>
      </c>
    </row>
    <row r="202" spans="1:7" ht="31.5">
      <c r="A202" s="40">
        <v>190</v>
      </c>
      <c r="B202" s="41" t="s">
        <v>19</v>
      </c>
      <c r="C202" s="41" t="s">
        <v>3</v>
      </c>
      <c r="D202" s="41"/>
      <c r="E202" s="42">
        <v>5400</v>
      </c>
      <c r="F202" s="43">
        <v>10800</v>
      </c>
      <c r="G202" s="44">
        <f t="shared" si="3"/>
        <v>2</v>
      </c>
    </row>
    <row r="203" spans="1:7" ht="15.75">
      <c r="A203" s="40">
        <v>191</v>
      </c>
      <c r="B203" s="41" t="s">
        <v>205</v>
      </c>
      <c r="C203" s="41" t="s">
        <v>3</v>
      </c>
      <c r="D203" s="41"/>
      <c r="E203" s="42">
        <v>4700</v>
      </c>
      <c r="F203" s="43">
        <v>9400</v>
      </c>
      <c r="G203" s="44">
        <f t="shared" si="3"/>
        <v>2</v>
      </c>
    </row>
    <row r="204" spans="1:7" ht="15.75">
      <c r="A204" s="40">
        <v>192</v>
      </c>
      <c r="B204" s="41" t="s">
        <v>224</v>
      </c>
      <c r="C204" s="41" t="s">
        <v>3</v>
      </c>
      <c r="D204" s="41"/>
      <c r="E204" s="42">
        <v>4700</v>
      </c>
      <c r="F204" s="43">
        <v>9400</v>
      </c>
      <c r="G204" s="44">
        <f t="shared" si="3"/>
        <v>2</v>
      </c>
    </row>
    <row r="205" spans="1:7" ht="15.75">
      <c r="A205" s="40">
        <v>193</v>
      </c>
      <c r="B205" s="41" t="s">
        <v>100</v>
      </c>
      <c r="C205" s="41" t="s">
        <v>3</v>
      </c>
      <c r="D205" s="41"/>
      <c r="E205" s="42">
        <v>3600</v>
      </c>
      <c r="F205" s="43">
        <v>7200</v>
      </c>
      <c r="G205" s="44">
        <f t="shared" si="3"/>
        <v>2</v>
      </c>
    </row>
    <row r="206" spans="1:7" ht="15.75">
      <c r="A206" s="40">
        <v>194</v>
      </c>
      <c r="B206" s="41" t="s">
        <v>38</v>
      </c>
      <c r="C206" s="41" t="s">
        <v>3</v>
      </c>
      <c r="D206" s="41"/>
      <c r="E206" s="42">
        <v>6000</v>
      </c>
      <c r="F206" s="43">
        <v>12000</v>
      </c>
      <c r="G206" s="44">
        <f t="shared" si="3"/>
        <v>2</v>
      </c>
    </row>
    <row r="207" spans="1:7" ht="31.5">
      <c r="A207" s="40">
        <v>195</v>
      </c>
      <c r="B207" s="41" t="s">
        <v>101</v>
      </c>
      <c r="C207" s="41" t="s">
        <v>3</v>
      </c>
      <c r="D207" s="41"/>
      <c r="E207" s="42">
        <v>5000</v>
      </c>
      <c r="F207" s="43">
        <v>10000</v>
      </c>
      <c r="G207" s="44">
        <f t="shared" si="3"/>
        <v>2</v>
      </c>
    </row>
    <row r="208" spans="1:7" ht="15.75">
      <c r="A208" s="40">
        <v>196</v>
      </c>
      <c r="B208" s="41" t="s">
        <v>81</v>
      </c>
      <c r="C208" s="41" t="s">
        <v>3</v>
      </c>
      <c r="D208" s="41"/>
      <c r="E208" s="42">
        <v>5400</v>
      </c>
      <c r="F208" s="43">
        <v>10200</v>
      </c>
      <c r="G208" s="44">
        <f t="shared" si="3"/>
        <v>1.8888888888888888</v>
      </c>
    </row>
    <row r="209" spans="1:7" ht="31.5">
      <c r="A209" s="40">
        <v>197</v>
      </c>
      <c r="B209" s="41" t="s">
        <v>102</v>
      </c>
      <c r="C209" s="41" t="s">
        <v>50</v>
      </c>
      <c r="D209" s="41" t="s">
        <v>10</v>
      </c>
      <c r="E209" s="42">
        <v>4200</v>
      </c>
      <c r="F209" s="43">
        <v>8400</v>
      </c>
      <c r="G209" s="44">
        <f t="shared" si="3"/>
        <v>2</v>
      </c>
    </row>
    <row r="210" spans="1:7" ht="15.75">
      <c r="A210" s="40">
        <v>198</v>
      </c>
      <c r="B210" s="41" t="s">
        <v>65</v>
      </c>
      <c r="C210" s="41" t="s">
        <v>3</v>
      </c>
      <c r="D210" s="41"/>
      <c r="E210" s="42">
        <v>4700</v>
      </c>
      <c r="F210" s="43">
        <v>9400</v>
      </c>
      <c r="G210" s="44">
        <f t="shared" si="3"/>
        <v>2</v>
      </c>
    </row>
    <row r="211" spans="1:7" ht="15.75">
      <c r="A211" s="40">
        <v>199</v>
      </c>
      <c r="B211" s="41" t="s">
        <v>203</v>
      </c>
      <c r="C211" s="41" t="s">
        <v>3</v>
      </c>
      <c r="D211" s="41"/>
      <c r="E211" s="42">
        <v>5400</v>
      </c>
      <c r="F211" s="43">
        <v>10800</v>
      </c>
      <c r="G211" s="44">
        <f t="shared" si="3"/>
        <v>2</v>
      </c>
    </row>
    <row r="212" spans="1:7" ht="31.5">
      <c r="A212" s="40">
        <v>200</v>
      </c>
      <c r="B212" s="41" t="s">
        <v>16</v>
      </c>
      <c r="C212" s="41" t="s">
        <v>3</v>
      </c>
      <c r="D212" s="41"/>
      <c r="E212" s="42">
        <v>5000</v>
      </c>
      <c r="F212" s="43">
        <v>10000</v>
      </c>
      <c r="G212" s="44">
        <f t="shared" si="3"/>
        <v>2</v>
      </c>
    </row>
    <row r="213" spans="1:7" ht="15.75">
      <c r="A213" s="40">
        <v>201</v>
      </c>
      <c r="B213" s="41" t="s">
        <v>27</v>
      </c>
      <c r="C213" s="41" t="s">
        <v>3</v>
      </c>
      <c r="D213" s="41"/>
      <c r="E213" s="42">
        <v>4200</v>
      </c>
      <c r="F213" s="43">
        <v>8400</v>
      </c>
      <c r="G213" s="44">
        <f t="shared" si="3"/>
        <v>2</v>
      </c>
    </row>
    <row r="214" spans="1:7" ht="15.75">
      <c r="A214" s="40">
        <v>202</v>
      </c>
      <c r="B214" s="41" t="s">
        <v>55</v>
      </c>
      <c r="C214" s="41" t="s">
        <v>3</v>
      </c>
      <c r="D214" s="41"/>
      <c r="E214" s="42">
        <v>6400</v>
      </c>
      <c r="F214" s="43">
        <v>12800</v>
      </c>
      <c r="G214" s="44">
        <f t="shared" si="3"/>
        <v>2</v>
      </c>
    </row>
    <row r="215" spans="1:7" ht="15.75">
      <c r="A215" s="40">
        <v>203</v>
      </c>
      <c r="B215" s="41" t="s">
        <v>1</v>
      </c>
      <c r="C215" s="41" t="s">
        <v>3</v>
      </c>
      <c r="D215" s="41"/>
      <c r="E215" s="42">
        <v>6000</v>
      </c>
      <c r="F215" s="43">
        <v>12000</v>
      </c>
      <c r="G215" s="44">
        <f t="shared" si="3"/>
        <v>2</v>
      </c>
    </row>
    <row r="216" spans="1:7" ht="15.75">
      <c r="A216" s="40">
        <v>204</v>
      </c>
      <c r="B216" s="41" t="s">
        <v>36</v>
      </c>
      <c r="C216" s="41" t="s">
        <v>3</v>
      </c>
      <c r="D216" s="41"/>
      <c r="E216" s="42">
        <v>3600</v>
      </c>
      <c r="F216" s="43">
        <v>7200</v>
      </c>
      <c r="G216" s="44">
        <f t="shared" si="3"/>
        <v>2</v>
      </c>
    </row>
    <row r="217" spans="1:7" ht="15.75">
      <c r="A217" s="40">
        <v>205</v>
      </c>
      <c r="B217" s="41" t="s">
        <v>23</v>
      </c>
      <c r="C217" s="41" t="s">
        <v>3</v>
      </c>
      <c r="D217" s="41"/>
      <c r="E217" s="42">
        <v>4800</v>
      </c>
      <c r="F217" s="43">
        <v>9600</v>
      </c>
      <c r="G217" s="44">
        <f t="shared" si="3"/>
        <v>2</v>
      </c>
    </row>
    <row r="218" spans="1:7" ht="15.75">
      <c r="A218" s="40">
        <v>206</v>
      </c>
      <c r="B218" s="41" t="s">
        <v>103</v>
      </c>
      <c r="C218" s="41" t="s">
        <v>3</v>
      </c>
      <c r="D218" s="41"/>
      <c r="E218" s="42">
        <v>4700</v>
      </c>
      <c r="F218" s="43">
        <v>9400</v>
      </c>
      <c r="G218" s="44">
        <f t="shared" si="3"/>
        <v>2</v>
      </c>
    </row>
    <row r="219" spans="1:7" ht="15.75">
      <c r="A219" s="40">
        <v>207</v>
      </c>
      <c r="B219" s="41" t="s">
        <v>51</v>
      </c>
      <c r="C219" s="41" t="s">
        <v>3</v>
      </c>
      <c r="D219" s="41"/>
      <c r="E219" s="42">
        <v>5800</v>
      </c>
      <c r="F219" s="43">
        <v>11600</v>
      </c>
      <c r="G219" s="44">
        <f t="shared" si="3"/>
        <v>2</v>
      </c>
    </row>
    <row r="220" spans="1:7" ht="15.75">
      <c r="A220" s="40">
        <v>208</v>
      </c>
      <c r="B220" s="41" t="s">
        <v>104</v>
      </c>
      <c r="C220" s="41" t="s">
        <v>3</v>
      </c>
      <c r="D220" s="41"/>
      <c r="E220" s="42">
        <v>6000</v>
      </c>
      <c r="F220" s="43">
        <v>11600</v>
      </c>
      <c r="G220" s="44">
        <f t="shared" si="3"/>
        <v>1.9333333333333333</v>
      </c>
    </row>
    <row r="221" spans="1:7" ht="31.5">
      <c r="A221" s="68">
        <v>209</v>
      </c>
      <c r="B221" s="46" t="s">
        <v>50</v>
      </c>
      <c r="C221" s="41" t="s">
        <v>0</v>
      </c>
      <c r="D221" s="41" t="s">
        <v>56</v>
      </c>
      <c r="E221" s="42">
        <v>6000</v>
      </c>
      <c r="F221" s="43">
        <v>12000</v>
      </c>
      <c r="G221" s="44">
        <f t="shared" si="3"/>
        <v>2</v>
      </c>
    </row>
    <row r="222" spans="1:7" ht="15.75">
      <c r="A222" s="68"/>
      <c r="B222" s="47"/>
      <c r="C222" s="41" t="s">
        <v>56</v>
      </c>
      <c r="D222" s="41" t="s">
        <v>272</v>
      </c>
      <c r="E222" s="42">
        <v>4800</v>
      </c>
      <c r="F222" s="43">
        <v>9600</v>
      </c>
      <c r="G222" s="44">
        <f t="shared" si="3"/>
        <v>2</v>
      </c>
    </row>
    <row r="223" spans="1:7" ht="15.75">
      <c r="A223" s="40">
        <v>210</v>
      </c>
      <c r="B223" s="41" t="s">
        <v>8</v>
      </c>
      <c r="C223" s="41" t="s">
        <v>3</v>
      </c>
      <c r="D223" s="41"/>
      <c r="E223" s="42">
        <v>6000</v>
      </c>
      <c r="F223" s="43">
        <v>12000</v>
      </c>
      <c r="G223" s="44">
        <f t="shared" si="3"/>
        <v>2</v>
      </c>
    </row>
    <row r="224" spans="1:7" ht="15.75">
      <c r="A224" s="40">
        <v>211</v>
      </c>
      <c r="B224" s="41" t="s">
        <v>59</v>
      </c>
      <c r="C224" s="41" t="s">
        <v>3</v>
      </c>
      <c r="D224" s="41"/>
      <c r="E224" s="42">
        <v>5400</v>
      </c>
      <c r="F224" s="43">
        <v>10800</v>
      </c>
      <c r="G224" s="44">
        <f t="shared" si="3"/>
        <v>2</v>
      </c>
    </row>
    <row r="225" spans="1:7" ht="15.75">
      <c r="A225" s="40">
        <v>212</v>
      </c>
      <c r="B225" s="41" t="s">
        <v>139</v>
      </c>
      <c r="C225" s="41" t="s">
        <v>3</v>
      </c>
      <c r="D225" s="41"/>
      <c r="E225" s="42">
        <v>4700</v>
      </c>
      <c r="F225" s="43">
        <v>9400</v>
      </c>
      <c r="G225" s="44">
        <f t="shared" si="3"/>
        <v>2</v>
      </c>
    </row>
    <row r="226" spans="1:7" ht="31.5">
      <c r="A226" s="40">
        <v>213</v>
      </c>
      <c r="B226" s="41" t="s">
        <v>106</v>
      </c>
      <c r="C226" s="41" t="s">
        <v>53</v>
      </c>
      <c r="D226" s="41" t="s">
        <v>10</v>
      </c>
      <c r="E226" s="42">
        <v>4700</v>
      </c>
      <c r="F226" s="43">
        <v>9400</v>
      </c>
      <c r="G226" s="44">
        <f t="shared" si="3"/>
        <v>2</v>
      </c>
    </row>
    <row r="227" spans="1:7" ht="31.5">
      <c r="A227" s="40">
        <v>214</v>
      </c>
      <c r="B227" s="41" t="s">
        <v>4</v>
      </c>
      <c r="C227" s="41" t="s">
        <v>3</v>
      </c>
      <c r="D227" s="41"/>
      <c r="E227" s="42">
        <v>6600</v>
      </c>
      <c r="F227" s="43">
        <v>13200</v>
      </c>
      <c r="G227" s="44">
        <f t="shared" si="3"/>
        <v>2</v>
      </c>
    </row>
    <row r="228" spans="1:7" ht="31.5">
      <c r="A228" s="40">
        <v>215</v>
      </c>
      <c r="B228" s="41" t="s">
        <v>66</v>
      </c>
      <c r="C228" s="41" t="s">
        <v>3</v>
      </c>
      <c r="D228" s="41"/>
      <c r="E228" s="42">
        <v>5000</v>
      </c>
      <c r="F228" s="43">
        <v>10000</v>
      </c>
      <c r="G228" s="44">
        <f t="shared" si="3"/>
        <v>2</v>
      </c>
    </row>
    <row r="229" spans="1:7" s="17" customFormat="1" ht="31.5">
      <c r="A229" s="40">
        <v>216</v>
      </c>
      <c r="B229" s="41" t="s">
        <v>105</v>
      </c>
      <c r="C229" s="45" t="s">
        <v>59</v>
      </c>
      <c r="D229" s="45" t="s">
        <v>132</v>
      </c>
      <c r="E229" s="42">
        <v>3700</v>
      </c>
      <c r="F229" s="43">
        <v>7400</v>
      </c>
      <c r="G229" s="44">
        <f t="shared" si="3"/>
        <v>2</v>
      </c>
    </row>
    <row r="230" spans="1:7" ht="15.75">
      <c r="A230" s="40">
        <v>217</v>
      </c>
      <c r="B230" s="41" t="s">
        <v>136</v>
      </c>
      <c r="C230" s="41" t="s">
        <v>3</v>
      </c>
      <c r="D230" s="41"/>
      <c r="E230" s="42">
        <v>4800</v>
      </c>
      <c r="F230" s="43">
        <v>9600</v>
      </c>
      <c r="G230" s="44">
        <f t="shared" si="3"/>
        <v>2</v>
      </c>
    </row>
    <row r="231" spans="1:7" ht="15.75">
      <c r="A231" s="40">
        <v>218</v>
      </c>
      <c r="B231" s="41" t="s">
        <v>107</v>
      </c>
      <c r="C231" s="41" t="s">
        <v>206</v>
      </c>
      <c r="D231" s="41" t="s">
        <v>205</v>
      </c>
      <c r="E231" s="42">
        <v>5000</v>
      </c>
      <c r="F231" s="43">
        <v>10000</v>
      </c>
      <c r="G231" s="44">
        <f t="shared" si="3"/>
        <v>2</v>
      </c>
    </row>
    <row r="232" spans="1:7" s="17" customFormat="1" ht="15.75">
      <c r="A232" s="40">
        <v>219</v>
      </c>
      <c r="B232" s="41" t="s">
        <v>273</v>
      </c>
      <c r="C232" s="45" t="s">
        <v>56</v>
      </c>
      <c r="D232" s="45" t="s">
        <v>10</v>
      </c>
      <c r="E232" s="42">
        <v>3900</v>
      </c>
      <c r="F232" s="43">
        <v>7800</v>
      </c>
      <c r="G232" s="44">
        <f t="shared" si="3"/>
        <v>2</v>
      </c>
    </row>
    <row r="233" spans="1:7" ht="15.75">
      <c r="A233" s="40">
        <v>220</v>
      </c>
      <c r="B233" s="41" t="s">
        <v>108</v>
      </c>
      <c r="C233" s="41" t="s">
        <v>109</v>
      </c>
      <c r="D233" s="41" t="s">
        <v>110</v>
      </c>
      <c r="E233" s="42">
        <v>4700</v>
      </c>
      <c r="F233" s="43">
        <v>8500</v>
      </c>
      <c r="G233" s="44">
        <f t="shared" si="3"/>
        <v>1.8085106382978724</v>
      </c>
    </row>
    <row r="234" spans="1:7" ht="15.75">
      <c r="A234" s="40">
        <v>221</v>
      </c>
      <c r="B234" s="41" t="s">
        <v>111</v>
      </c>
      <c r="C234" s="41" t="s">
        <v>3</v>
      </c>
      <c r="D234" s="41"/>
      <c r="E234" s="42">
        <v>4700</v>
      </c>
      <c r="F234" s="43">
        <v>9400</v>
      </c>
      <c r="G234" s="44">
        <f t="shared" si="3"/>
        <v>2</v>
      </c>
    </row>
    <row r="235" spans="1:7" ht="15.75">
      <c r="A235" s="40">
        <v>222</v>
      </c>
      <c r="B235" s="41" t="s">
        <v>112</v>
      </c>
      <c r="C235" s="41" t="s">
        <v>3</v>
      </c>
      <c r="D235" s="41"/>
      <c r="E235" s="42">
        <v>4700</v>
      </c>
      <c r="F235" s="43">
        <v>8500</v>
      </c>
      <c r="G235" s="44">
        <f t="shared" si="3"/>
        <v>1.8085106382978724</v>
      </c>
    </row>
    <row r="236" spans="1:7" ht="31.5">
      <c r="A236" s="40">
        <v>223</v>
      </c>
      <c r="B236" s="41" t="s">
        <v>113</v>
      </c>
      <c r="C236" s="41" t="s">
        <v>3</v>
      </c>
      <c r="D236" s="41"/>
      <c r="E236" s="42">
        <v>4800</v>
      </c>
      <c r="F236" s="43">
        <v>9600</v>
      </c>
      <c r="G236" s="44">
        <f t="shared" si="3"/>
        <v>2</v>
      </c>
    </row>
    <row r="237" spans="1:7" ht="31.5">
      <c r="A237" s="40">
        <v>224</v>
      </c>
      <c r="B237" s="41" t="s">
        <v>12</v>
      </c>
      <c r="C237" s="41" t="s">
        <v>3</v>
      </c>
      <c r="D237" s="41"/>
      <c r="E237" s="42">
        <v>4800</v>
      </c>
      <c r="F237" s="43">
        <v>9600</v>
      </c>
      <c r="G237" s="44">
        <f t="shared" si="3"/>
        <v>2</v>
      </c>
    </row>
    <row r="238" spans="1:7" ht="31.5">
      <c r="A238" s="40">
        <v>225</v>
      </c>
      <c r="B238" s="41" t="s">
        <v>53</v>
      </c>
      <c r="C238" s="41" t="s">
        <v>3</v>
      </c>
      <c r="D238" s="41"/>
      <c r="E238" s="42">
        <v>6100</v>
      </c>
      <c r="F238" s="43">
        <v>12200</v>
      </c>
      <c r="G238" s="44">
        <f t="shared" si="3"/>
        <v>2</v>
      </c>
    </row>
    <row r="239" spans="1:7" ht="31.5">
      <c r="A239" s="40">
        <v>226</v>
      </c>
      <c r="B239" s="41" t="s">
        <v>114</v>
      </c>
      <c r="C239" s="41" t="s">
        <v>53</v>
      </c>
      <c r="D239" s="41" t="s">
        <v>43</v>
      </c>
      <c r="E239" s="42">
        <v>4300</v>
      </c>
      <c r="F239" s="43">
        <v>8600</v>
      </c>
      <c r="G239" s="44">
        <f t="shared" si="3"/>
        <v>2</v>
      </c>
    </row>
    <row r="240" spans="1:7" ht="15.75">
      <c r="A240" s="40">
        <v>227</v>
      </c>
      <c r="B240" s="41" t="s">
        <v>14</v>
      </c>
      <c r="C240" s="41" t="s">
        <v>3</v>
      </c>
      <c r="D240" s="41"/>
      <c r="E240" s="42">
        <v>7800</v>
      </c>
      <c r="F240" s="43">
        <v>15600</v>
      </c>
      <c r="G240" s="44">
        <f t="shared" si="3"/>
        <v>2</v>
      </c>
    </row>
    <row r="241" spans="1:7" ht="15.75">
      <c r="A241" s="40">
        <v>228</v>
      </c>
      <c r="B241" s="41" t="s">
        <v>206</v>
      </c>
      <c r="C241" s="41" t="s">
        <v>3</v>
      </c>
      <c r="D241" s="41"/>
      <c r="E241" s="42">
        <v>5000</v>
      </c>
      <c r="F241" s="43">
        <v>10000</v>
      </c>
      <c r="G241" s="44">
        <f t="shared" si="3"/>
        <v>2</v>
      </c>
    </row>
    <row r="242" spans="1:7" ht="15.75">
      <c r="A242" s="40">
        <v>229</v>
      </c>
      <c r="B242" s="41" t="s">
        <v>115</v>
      </c>
      <c r="C242" s="41" t="s">
        <v>3</v>
      </c>
      <c r="D242" s="41"/>
      <c r="E242" s="42">
        <v>4700</v>
      </c>
      <c r="F242" s="43">
        <v>9400</v>
      </c>
      <c r="G242" s="44">
        <f t="shared" si="3"/>
        <v>2</v>
      </c>
    </row>
    <row r="243" spans="1:7" s="17" customFormat="1" ht="15.75">
      <c r="A243" s="40">
        <v>230</v>
      </c>
      <c r="B243" s="41" t="s">
        <v>116</v>
      </c>
      <c r="C243" s="45" t="s">
        <v>203</v>
      </c>
      <c r="D243" s="45" t="s">
        <v>274</v>
      </c>
      <c r="E243" s="42">
        <v>2700</v>
      </c>
      <c r="F243" s="43">
        <v>5400</v>
      </c>
      <c r="G243" s="44">
        <f t="shared" si="3"/>
        <v>2</v>
      </c>
    </row>
    <row r="244" spans="1:7" ht="15.75">
      <c r="A244" s="40">
        <v>231</v>
      </c>
      <c r="B244" s="41" t="s">
        <v>117</v>
      </c>
      <c r="C244" s="41" t="s">
        <v>3</v>
      </c>
      <c r="D244" s="41"/>
      <c r="E244" s="42">
        <v>4700</v>
      </c>
      <c r="F244" s="43">
        <v>8500</v>
      </c>
      <c r="G244" s="44">
        <f t="shared" si="3"/>
        <v>1.8085106382978724</v>
      </c>
    </row>
    <row r="245" spans="1:7" ht="15.75">
      <c r="A245" s="40">
        <v>232</v>
      </c>
      <c r="B245" s="41" t="s">
        <v>118</v>
      </c>
      <c r="C245" s="41" t="s">
        <v>3</v>
      </c>
      <c r="D245" s="41"/>
      <c r="E245" s="42">
        <v>5000</v>
      </c>
      <c r="F245" s="43">
        <v>10000</v>
      </c>
      <c r="G245" s="44">
        <f t="shared" si="3"/>
        <v>2</v>
      </c>
    </row>
    <row r="246" spans="1:7" ht="15.75">
      <c r="A246" s="40">
        <v>233</v>
      </c>
      <c r="B246" s="41" t="s">
        <v>13</v>
      </c>
      <c r="C246" s="41" t="s">
        <v>3</v>
      </c>
      <c r="D246" s="41"/>
      <c r="E246" s="42">
        <v>6600</v>
      </c>
      <c r="F246" s="43">
        <v>13200</v>
      </c>
      <c r="G246" s="44">
        <f t="shared" si="3"/>
        <v>2</v>
      </c>
    </row>
    <row r="247" spans="1:7" ht="31.5">
      <c r="A247" s="40">
        <v>234</v>
      </c>
      <c r="B247" s="41" t="s">
        <v>119</v>
      </c>
      <c r="C247" s="41" t="s">
        <v>3</v>
      </c>
      <c r="D247" s="41"/>
      <c r="E247" s="42">
        <v>4700</v>
      </c>
      <c r="F247" s="43">
        <v>9300</v>
      </c>
      <c r="G247" s="44">
        <f t="shared" si="3"/>
        <v>1.9787234042553192</v>
      </c>
    </row>
    <row r="248" spans="1:7" ht="15.75">
      <c r="A248" s="40">
        <v>235</v>
      </c>
      <c r="B248" s="41" t="s">
        <v>68</v>
      </c>
      <c r="C248" s="41" t="s">
        <v>3</v>
      </c>
      <c r="D248" s="41"/>
      <c r="E248" s="42">
        <v>4700</v>
      </c>
      <c r="F248" s="43">
        <v>9400</v>
      </c>
      <c r="G248" s="44">
        <f t="shared" si="3"/>
        <v>2</v>
      </c>
    </row>
    <row r="249" spans="1:7" ht="15.75">
      <c r="A249" s="40">
        <v>236</v>
      </c>
      <c r="B249" s="41" t="s">
        <v>120</v>
      </c>
      <c r="C249" s="41" t="s">
        <v>3</v>
      </c>
      <c r="D249" s="41"/>
      <c r="E249" s="42">
        <v>5400</v>
      </c>
      <c r="F249" s="43">
        <v>9900</v>
      </c>
      <c r="G249" s="44">
        <f t="shared" si="3"/>
        <v>1.8333333333333333</v>
      </c>
    </row>
    <row r="250" ht="15">
      <c r="F250" s="29"/>
    </row>
  </sheetData>
  <sheetProtection/>
  <autoFilter ref="A6:G6"/>
  <mergeCells count="22">
    <mergeCell ref="A43:A44"/>
    <mergeCell ref="B43:B44"/>
    <mergeCell ref="A77:A78"/>
    <mergeCell ref="B77:B78"/>
    <mergeCell ref="A1:E1"/>
    <mergeCell ref="A2:G2"/>
    <mergeCell ref="A4:A5"/>
    <mergeCell ref="B4:B5"/>
    <mergeCell ref="C4:D4"/>
    <mergeCell ref="E4:E5"/>
    <mergeCell ref="G4:G5"/>
    <mergeCell ref="F3:G3"/>
    <mergeCell ref="F4:F5"/>
    <mergeCell ref="A158:A159"/>
    <mergeCell ref="B158:B159"/>
    <mergeCell ref="A221:A222"/>
    <mergeCell ref="A105:A106"/>
    <mergeCell ref="B105:B106"/>
    <mergeCell ref="A110:A111"/>
    <mergeCell ref="B110:B111"/>
    <mergeCell ref="A151:A152"/>
    <mergeCell ref="B151:B152"/>
  </mergeCells>
  <printOptions horizontalCentered="1"/>
  <pageMargins left="0.39" right="0.29" top="0.45" bottom="0.49" header="0.15" footer="0.21"/>
  <pageSetup fitToHeight="0" horizontalDpi="600" verticalDpi="600" orientation="landscape" paperSize="9" r:id="rId1"/>
  <headerFooter>
    <oddHeader>&amp;CPage &amp;P</oddHeader>
    <oddFooter>&amp;RTrang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cuonghp</dc:creator>
  <cp:keywords/>
  <dc:description/>
  <cp:lastModifiedBy>Nguyễn Thị Phương Anh</cp:lastModifiedBy>
  <cp:lastPrinted>2014-12-21T11:10:51Z</cp:lastPrinted>
  <dcterms:created xsi:type="dcterms:W3CDTF">2013-10-14T02:56:42Z</dcterms:created>
  <dcterms:modified xsi:type="dcterms:W3CDTF">2014-12-21T11:11:22Z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