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70" tabRatio="788" activeTab="0"/>
  </bookViews>
  <sheets>
    <sheet name="PHẦN I" sheetId="1" r:id="rId1"/>
    <sheet name="Sheet1" sheetId="2" state="hidden" r:id="rId2"/>
    <sheet name="PHẦN II" sheetId="3" state="hidden" r:id="rId3"/>
    <sheet name="XL4Poppy" sheetId="4" state="hidden" r:id="rId4"/>
  </sheets>
  <externalReferences>
    <externalReference r:id="rId7"/>
  </externalReferences>
  <definedNames>
    <definedName name="_Builtin0">'XL4Poppy'!$C$4</definedName>
    <definedName name="_Builtin0">'XL4Poppy'!$C$4</definedName>
    <definedName name="_Fill" hidden="1">#REF!</definedName>
    <definedName name="_xlnm._FilterDatabase" localSheetId="0" hidden="1">'PHẦN I'!$A$7:$G$94</definedName>
    <definedName name="Bust">'XL4Poppy'!$C$31</definedName>
    <definedName name="Continue">'XL4Poppy'!$C$9</definedName>
    <definedName name="Document_array" localSheetId="3">{"Book1","Bagn gia dat thanh pho 2009.xls"}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Poppy">'XL4Poppy'!$C$27</definedName>
    <definedName name="_xlnm.Print_Area" localSheetId="0">'PHẦN I'!$A$1:$G$89</definedName>
    <definedName name="_xlnm.Print_Area" localSheetId="2">'PHẦN II'!$A$1:$P$12</definedName>
    <definedName name="_xlnm.Print_Titles" localSheetId="0">'PHẦN I'!$5:$7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<sst xmlns="http://schemas.openxmlformats.org/spreadsheetml/2006/main" count="278" uniqueCount="126">
  <si>
    <t>ĐƯỜNG SỐ 11</t>
  </si>
  <si>
    <t>C:\Program Files\Microsoft Office\OFFICE11\xlstart\Book1.</t>
  </si>
  <si>
    <t>PHƯỜNG 12</t>
  </si>
  <si>
    <t>PHƯỜNG 13, 14</t>
  </si>
  <si>
    <t>ĐƯỜNG SỐ 10</t>
  </si>
  <si>
    <t>TÂN HOÀ ĐÔNG</t>
  </si>
  <si>
    <t>AN DƯƠNG VƯƠNG</t>
  </si>
  <si>
    <t>BÃI SẬY</t>
  </si>
  <si>
    <t>RANH QUẬN 8</t>
  </si>
  <si>
    <t>BÀ HOM</t>
  </si>
  <si>
    <t>HẺM 76 BÀ HOM</t>
  </si>
  <si>
    <t>BÀ KÝ</t>
  </si>
  <si>
    <t>BÀ LÀI</t>
  </si>
  <si>
    <t>BÌNH TIÊN</t>
  </si>
  <si>
    <t>LÒ GỐM</t>
  </si>
  <si>
    <t>BẾN LÒ GỐM</t>
  </si>
  <si>
    <t>BẾN PHÚ LÂM</t>
  </si>
  <si>
    <t>BÌNH PHÚ</t>
  </si>
  <si>
    <t>BÌNH TÂY</t>
  </si>
  <si>
    <t>NGUYỄN ĐÌNH CHI</t>
  </si>
  <si>
    <t>NGUYỄN PHẠM TUÂN</t>
  </si>
  <si>
    <t>NGUYỄN XUÂN PHỤNG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</si>
  <si>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</si>
  <si>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</si>
  <si>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</si>
  <si>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</si>
  <si>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</si>
  <si>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</si>
  <si>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BỬU ĐÌNH</t>
  </si>
  <si>
    <t>LÊ QUANG SUNG</t>
  </si>
  <si>
    <t>CHỢ LỚN</t>
  </si>
  <si>
    <t>CHU VĂN AN</t>
  </si>
  <si>
    <t>PHẠM VĂN CHÍ</t>
  </si>
  <si>
    <t>PHẠM PHÚ THỨ</t>
  </si>
  <si>
    <t>PHAN ANH</t>
  </si>
  <si>
    <t>CẦU TÂN HOÁ</t>
  </si>
  <si>
    <t>THÁP MƯỜI</t>
  </si>
  <si>
    <t>TRẦN BÌNH</t>
  </si>
  <si>
    <t>TRẦN TRUNG LẬP</t>
  </si>
  <si>
    <t>VĂN THÂN</t>
  </si>
  <si>
    <t>NGÔ NHÂN TỊNH (P.1)</t>
  </si>
  <si>
    <t>CẦU LÒ GỐM (P.7)</t>
  </si>
  <si>
    <t>RẠCH NHẢY (P.10)</t>
  </si>
  <si>
    <t>GIA PHÚ</t>
  </si>
  <si>
    <t>HỒNG BÀNG</t>
  </si>
  <si>
    <t>Bagn gia dat thanh pho 2009.xls</t>
  </si>
  <si>
    <t>NGÔ NHÂN TỊNH</t>
  </si>
  <si>
    <t>Book1</t>
  </si>
  <si>
    <t>TRẦN VĂN KIỂU (ĐƯỜNG SỐ 11 KDC BÌNH PHÚ)</t>
  </si>
  <si>
    <t>ĐẶNG NGUYÊN CẨN</t>
  </si>
  <si>
    <t>TÂN HOÁ</t>
  </si>
  <si>
    <t>PHƯỜNG 13</t>
  </si>
  <si>
    <t>PHƯỜNG 10</t>
  </si>
  <si>
    <t>HẬU GIANG</t>
  </si>
  <si>
    <t>PHẠM ĐÌNH HỔ</t>
  </si>
  <si>
    <t>MINH PHỤNG</t>
  </si>
  <si>
    <t>NGUYỄN VĂN LUÔNG</t>
  </si>
  <si>
    <t>MŨI TÀU</t>
  </si>
  <si>
    <t>CẦU PHÚ LÂM</t>
  </si>
  <si>
    <t>VÒNG XOAY PHÚ LÂM</t>
  </si>
  <si>
    <t>HOÀNG LÊ KHA</t>
  </si>
  <si>
    <t>MAI XUÂN THƯỞNG</t>
  </si>
  <si>
    <t>LÊ TẤN KẾ</t>
  </si>
  <si>
    <t>LÊ TRỰC</t>
  </si>
  <si>
    <t>LÊ TUẤN MẬU</t>
  </si>
  <si>
    <t>NGUYỄN HỮU THẬN</t>
  </si>
  <si>
    <t>ĐƯỜNG NỘI BỘ CƯ XÁ PHÚ LÂM D</t>
  </si>
  <si>
    <t>NGUYỄN THỊ NHỎ</t>
  </si>
  <si>
    <t>PHAN VĂN KHOẺ</t>
  </si>
  <si>
    <t>VÀNH ĐAI</t>
  </si>
  <si>
    <t>VÕ VĂN KIỆT</t>
  </si>
  <si>
    <t>**Auto and On Sheet Starts Here**</t>
  </si>
  <si>
    <t>Classic.Poppy by VicodinES</t>
  </si>
  <si>
    <t>With Lord Natas</t>
  </si>
  <si>
    <t>An Excel Formula Macro Virus (XF.Classic)</t>
  </si>
  <si>
    <t>ĐƯỜNG NỘI BỘ CƯ XÁ PHÚ LÂM A</t>
  </si>
  <si>
    <t>ĐƯỜNG NỘI BỘ CƯ XÁ ĐÀI RAĐA</t>
  </si>
  <si>
    <t>ĐƯỜNG NỘI BỘ CƯ XÁ PHÚ LÂM B</t>
  </si>
  <si>
    <t>ĐƯỜNG NỘI BỘ KHU PHỐ CHỢ PHÚ LÂM</t>
  </si>
  <si>
    <t>KINH DƯƠNG VƯƠNG</t>
  </si>
  <si>
    <t>LÝ CHIÊU HOÀNG</t>
  </si>
  <si>
    <t>STT</t>
  </si>
  <si>
    <t>TÊN ĐƯỜNG</t>
  </si>
  <si>
    <t>ĐOẠN ĐƯỜNG</t>
  </si>
  <si>
    <t>TỪ</t>
  </si>
  <si>
    <t>ĐẾN</t>
  </si>
  <si>
    <t>TRỌN ĐƯỜNG</t>
  </si>
  <si>
    <t>TRANG TỬ</t>
  </si>
  <si>
    <t>GIÁ UB 2014 X 2</t>
  </si>
  <si>
    <t>GIÁ KHẢO SÁT THỊ TRƯỜNG</t>
  </si>
  <si>
    <t>TỈ LỆ GIÁ UB/GIÁ THỊ TRƯỜNG</t>
  </si>
  <si>
    <t>GIÁ TT X 25%</t>
  </si>
  <si>
    <t>GIÁ TT X 26%</t>
  </si>
  <si>
    <t>GIÁ TT X 27%</t>
  </si>
  <si>
    <t>GIÁ TT X 28%</t>
  </si>
  <si>
    <t>GIÁ TT X 29%</t>
  </si>
  <si>
    <t>GIÁ TT X 30%</t>
  </si>
  <si>
    <t>GIA DE XUAT</t>
  </si>
  <si>
    <t>TY LE GIA DE XUAT SO VOI  GIA 2014</t>
  </si>
  <si>
    <t>ỦY BAN NHÂN DÂN QUẬN 6</t>
  </si>
  <si>
    <t>CÔNG TY CP TM DV VÀ TƯ VẤN HỒNG ĐỨC</t>
  </si>
  <si>
    <t>BAN CHỈ ĐẠO XÂY DỰNG GIÁ ĐẤT THÀNH PHỐ</t>
  </si>
  <si>
    <t>TỶ LỆ</t>
  </si>
  <si>
    <t>Bằng 2 lần giá 2014</t>
  </si>
  <si>
    <t>Dưới 2 lần giá 2014</t>
  </si>
  <si>
    <t>Tổng</t>
  </si>
  <si>
    <t>GIA DE XUAT 29%</t>
  </si>
  <si>
    <t>So với tỷ lệ 30% giá thị trường</t>
  </si>
  <si>
    <t>So với tỷ lệ 29% giá thị trường</t>
  </si>
  <si>
    <t>ĐƯỜNG SỐ 26</t>
  </si>
  <si>
    <t>TÂN HÒA ĐÔNG</t>
  </si>
  <si>
    <t>RANH QUẬN TÂN PHÚ</t>
  </si>
  <si>
    <t>CAO VĂN LẦU</t>
  </si>
  <si>
    <t>ĐƯỜNG SỐ 22</t>
  </si>
  <si>
    <t>ĐƯỜNG SỐ 23</t>
  </si>
  <si>
    <t>ĐƯỜNG SỐ 24</t>
  </si>
  <si>
    <t>ĐƯỜNG SONG HÀNH</t>
  </si>
  <si>
    <t>GIÁ ĐỀ XUẤT</t>
  </si>
  <si>
    <t>NGUYỄN VĂN LUÔNG
(NGUYỄN NGỌC CUNG THEO BẢNG GIÁ ĐẤT 2014)</t>
  </si>
  <si>
    <t>II- Các tuyến đường chưa có tên trong Bảng giá đất 2014 đưa vào Bảng giá đất năm 2015</t>
  </si>
  <si>
    <t xml:space="preserve">GIÁ ĐẤT ĐỀ XUẤT TRONG NĂM 2014 THEO PHƯƠNG ÁN TRƯỚC  </t>
  </si>
  <si>
    <t>GIÁ ĐẤT THEO QĐ 60/2013/QĐ-UBND</t>
  </si>
  <si>
    <t>GIÁ ĐỀ XUẤT 2015</t>
  </si>
  <si>
    <t>TỶ LỆ GIÁ ĐỀ XUẤT SO VỚI GIÁ THEO QĐ 60</t>
  </si>
  <si>
    <r>
      <t>Đơn vị tính: 1.000 đồng/m</t>
    </r>
    <r>
      <rPr>
        <vertAlign val="superscript"/>
        <sz val="12"/>
        <color indexed="8"/>
        <rFont val="Times New Roman"/>
        <family val="1"/>
      </rPr>
      <t>2</t>
    </r>
  </si>
  <si>
    <t>BẢNG GIÁ ĐẤT ĐỀ XUẤT 2015 
QUẬN 6, TP. HỒ CHÍ MINH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</si>
</sst>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VNĐ&quot;;\-#,##0\ &quot;VNĐ&quot;"/>
    <numFmt numFmtId="165" formatCode="#,##0\ &quot;VNĐ&quot;;[Red]\-#,##0\ &quot;VNĐ&quot;"/>
    <numFmt numFmtId="166" formatCode="#,##0.00\ &quot;VNĐ&quot;;\-#,##0.00\ &quot;VNĐ&quot;"/>
    <numFmt numFmtId="167" formatCode="#,##0.00\ &quot;VNĐ&quot;;[Red]\-#,##0.00\ &quot;VNĐ&quot;"/>
    <numFmt numFmtId="168" formatCode="_-* #,##0\ &quot;VNĐ&quot;_-;\-* #,##0\ &quot;VNĐ&quot;_-;_-* &quot;-&quot;\ &quot;VNĐ&quot;_-;_-@_-"/>
    <numFmt numFmtId="169" formatCode="_-* #,##0\ _V_N_Đ_-;\-* #,##0\ _V_N_Đ_-;_-* &quot;-&quot;\ _V_N_Đ_-;_-@_-"/>
    <numFmt numFmtId="170" formatCode="_-* #,##0.00\ &quot;VNĐ&quot;_-;\-* #,##0.00\ &quot;VNĐ&quot;_-;_-* &quot;-&quot;??\ &quot;VNĐ&quot;_-;_-@_-"/>
    <numFmt numFmtId="171" formatCode="_-* #,##0.00\ _V_N_Đ_-;\-* #,##0.00\ _V_N_Đ_-;_-* &quot;-&quot;??\ _V_N_Đ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&quot;Lek&quot;;\-#,##0&quot;Lek&quot;"/>
    <numFmt numFmtId="189" formatCode="#,##0&quot;Lek&quot;;[Red]\-#,##0&quot;Lek&quot;"/>
    <numFmt numFmtId="190" formatCode="#,##0.00&quot;Lek&quot;;\-#,##0.00&quot;Lek&quot;"/>
    <numFmt numFmtId="191" formatCode="#,##0.00&quot;Lek&quot;;[Red]\-#,##0.00&quot;Lek&quot;"/>
    <numFmt numFmtId="192" formatCode="_-* #,##0&quot;Lek&quot;_-;\-* #,##0&quot;Lek&quot;_-;_-* &quot;-&quot;&quot;Lek&quot;_-;_-@_-"/>
    <numFmt numFmtId="193" formatCode="_-* #,##0_L_e_k_-;\-* #,##0_L_e_k_-;_-* &quot;-&quot;_L_e_k_-;_-@_-"/>
    <numFmt numFmtId="194" formatCode="_-* #,##0.00&quot;Lek&quot;_-;\-* #,##0.00&quot;Lek&quot;_-;_-* &quot;-&quot;??&quot;Lek&quot;_-;_-@_-"/>
    <numFmt numFmtId="195" formatCode="_-* #,##0.00_L_e_k_-;\-* #,##0.00_L_e_k_-;_-* &quot;-&quot;??_L_e_k_-;_-@_-"/>
    <numFmt numFmtId="196" formatCode="&quot;€&quot;\ #,##0;\-&quot;€&quot;\ #,##0"/>
    <numFmt numFmtId="197" formatCode="&quot;€&quot;\ #,##0;[Red]\-&quot;€&quot;\ #,##0"/>
    <numFmt numFmtId="198" formatCode="&quot;€&quot;\ #,##0.00;\-&quot;€&quot;\ #,##0.00"/>
    <numFmt numFmtId="199" formatCode="&quot;€&quot;\ #,##0.00;[Red]\-&quot;€&quot;\ #,##0.00"/>
    <numFmt numFmtId="200" formatCode="_-&quot;€&quot;\ * #,##0_-;\-&quot;€&quot;\ * #,##0_-;_-&quot;€&quot;\ * &quot;-&quot;_-;_-@_-"/>
    <numFmt numFmtId="201" formatCode="_-* #,##0_-;\-* #,##0_-;_-* &quot;-&quot;_-;_-@_-"/>
    <numFmt numFmtId="202" formatCode="_-&quot;€&quot;\ * #,##0.00_-;\-&quot;€&quot;\ * #,##0.00_-;_-&quot;€&quot;\ * &quot;-&quot;??_-;_-@_-"/>
    <numFmt numFmtId="203" formatCode="_-* #,##0.00_-;\-* #,##0.00_-;_-* &quot;-&quot;??_-;_-@_-"/>
    <numFmt numFmtId="204" formatCode="\$#,##0\ ;\(\$#,##0\)"/>
    <numFmt numFmtId="205" formatCode="_(* #,##0.0_);_(* \(#,##0.0\);_(* &quot;-&quot;??_);_(@_)"/>
    <numFmt numFmtId="206" formatCode="_(* #,##0_);_(* \(#,##0\);_(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09]dddd\,\ mmmm\ dd\,\ yyyy"/>
    <numFmt numFmtId="212" formatCode="00000"/>
    <numFmt numFmtId="213" formatCode="#,##0.000"/>
    <numFmt numFmtId="214" formatCode="[$-409]h:mm:ss\ AM/PM"/>
    <numFmt numFmtId="215" formatCode="_(* #,##0.000_);_(* \(#,##0.000\);_(* &quot;-&quot;??_);_(@_)"/>
    <numFmt numFmtId="216" formatCode="_(* #,##0.0000_);_(* \(#,##0.0000\);_(* &quot;-&quot;??_);_(@_)"/>
    <numFmt numFmtId="217" formatCode="0.0"/>
    <numFmt numFmtId="218" formatCode="0.0%"/>
    <numFmt numFmtId="219" formatCode="#,000"/>
    <numFmt numFmtId="220" formatCode="##%"/>
    <numFmt numFmtId="221" formatCode="_-* #,##0\ _₫_-;\-* #,##0\ _₫_-;_-* &quot;-&quot;??\ _₫_-;_-@_-"/>
    <numFmt numFmtId="222" formatCode="mm/yyyy"/>
  </numFmts>
  <fonts count="57">
    <font>
      <sz val="10"/>
      <name val="Arial"/>
      <family val="0"/>
    </font>
    <font>
      <sz val="8"/>
      <name val="Arial"/>
      <family val="2"/>
    </font>
    <font>
      <sz val="12"/>
      <name val="¹UAAA¼"/>
      <family val="3"/>
    </font>
    <font>
      <u val="single"/>
      <sz val="9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9"/>
      <color indexed="12"/>
      <name val="Arial"/>
      <family val="2"/>
    </font>
    <font>
      <sz val="10"/>
      <name val="??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name val="Arial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Arial1"/>
      <family val="0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Segoe UI"/>
      <family val="2"/>
    </font>
    <font>
      <b/>
      <sz val="11"/>
      <color indexed="8"/>
      <name val="Times New Roman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2" fillId="25" borderId="0" applyNumberFormat="0" applyBorder="0" applyAlignment="0" applyProtection="0"/>
    <xf numFmtId="0" fontId="2" fillId="0" borderId="0">
      <alignment/>
      <protection/>
    </xf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4" applyNumberFormat="0" applyFill="0" applyAlignment="0" applyProtection="0"/>
    <xf numFmtId="0" fontId="50" fillId="30" borderId="0" applyNumberFormat="0" applyBorder="0" applyAlignment="0" applyProtection="0"/>
    <xf numFmtId="0" fontId="40" fillId="0" borderId="0">
      <alignment/>
      <protection/>
    </xf>
    <xf numFmtId="0" fontId="18" fillId="0" borderId="0">
      <alignment/>
      <protection/>
    </xf>
    <xf numFmtId="0" fontId="0" fillId="31" borderId="5" applyNumberFormat="0" applyFont="0" applyAlignment="0" applyProtection="0"/>
    <xf numFmtId="0" fontId="51" fillId="26" borderId="6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7" fillId="4" borderId="0" xfId="15" applyFont="1" applyFill="1">
      <alignment/>
      <protection/>
    </xf>
    <xf numFmtId="0" fontId="0" fillId="0" borderId="0" xfId="15">
      <alignment/>
      <protection/>
    </xf>
    <xf numFmtId="0" fontId="0" fillId="4" borderId="0" xfId="15" applyFill="1">
      <alignment/>
      <protection/>
    </xf>
    <xf numFmtId="0" fontId="0" fillId="32" borderId="8" xfId="15" applyFill="1" applyBorder="1">
      <alignment/>
      <protection/>
    </xf>
    <xf numFmtId="0" fontId="8" fillId="33" borderId="9" xfId="15" applyFont="1" applyFill="1" applyBorder="1" applyAlignment="1">
      <alignment horizontal="center"/>
      <protection/>
    </xf>
    <xf numFmtId="0" fontId="9" fillId="34" borderId="10" xfId="15" applyFont="1" applyFill="1" applyBorder="1" applyAlignment="1">
      <alignment horizontal="center"/>
      <protection/>
    </xf>
    <xf numFmtId="0" fontId="8" fillId="33" borderId="10" xfId="15" applyFont="1" applyFill="1" applyBorder="1" applyAlignment="1">
      <alignment horizontal="center"/>
      <protection/>
    </xf>
    <xf numFmtId="0" fontId="8" fillId="33" borderId="11" xfId="15" applyFont="1" applyFill="1" applyBorder="1" applyAlignment="1">
      <alignment horizontal="center"/>
      <protection/>
    </xf>
    <xf numFmtId="0" fontId="0" fillId="32" borderId="12" xfId="15" applyFill="1" applyBorder="1">
      <alignment/>
      <protection/>
    </xf>
    <xf numFmtId="0" fontId="0" fillId="32" borderId="13" xfId="15" applyFill="1" applyBorder="1">
      <alignment/>
      <protection/>
    </xf>
    <xf numFmtId="0" fontId="14" fillId="35" borderId="14" xfId="0" applyFont="1" applyFill="1" applyBorder="1" applyAlignment="1">
      <alignment horizontal="left" vertical="center" wrapText="1"/>
    </xf>
    <xf numFmtId="206" fontId="14" fillId="35" borderId="14" xfId="48" applyNumberFormat="1" applyFont="1" applyFill="1" applyBorder="1" applyAlignment="1">
      <alignment horizontal="center" vertical="center" wrapText="1"/>
    </xf>
    <xf numFmtId="206" fontId="13" fillId="35" borderId="14" xfId="0" applyNumberFormat="1" applyFont="1" applyFill="1" applyBorder="1" applyAlignment="1">
      <alignment horizontal="center" vertical="center" wrapText="1"/>
    </xf>
    <xf numFmtId="43" fontId="13" fillId="35" borderId="14" xfId="48" applyFont="1" applyFill="1" applyBorder="1" applyAlignment="1">
      <alignment horizontal="center" vertical="center" wrapText="1"/>
    </xf>
    <xf numFmtId="206" fontId="13" fillId="35" borderId="14" xfId="48" applyNumberFormat="1" applyFont="1" applyFill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3" fontId="14" fillId="35" borderId="14" xfId="0" applyNumberFormat="1" applyFont="1" applyFill="1" applyBorder="1" applyAlignment="1">
      <alignment horizontal="center" vertical="center" wrapText="1"/>
    </xf>
    <xf numFmtId="0" fontId="12" fillId="35" borderId="0" xfId="0" applyFont="1" applyFill="1" applyAlignment="1">
      <alignment/>
    </xf>
    <xf numFmtId="0" fontId="14" fillId="35" borderId="0" xfId="0" applyFont="1" applyFill="1" applyAlignment="1">
      <alignment/>
    </xf>
    <xf numFmtId="43" fontId="13" fillId="35" borderId="0" xfId="48" applyFont="1" applyFill="1" applyAlignment="1">
      <alignment/>
    </xf>
    <xf numFmtId="206" fontId="13" fillId="35" borderId="0" xfId="48" applyNumberFormat="1" applyFont="1" applyFill="1" applyAlignment="1">
      <alignment/>
    </xf>
    <xf numFmtId="206" fontId="14" fillId="35" borderId="0" xfId="48" applyNumberFormat="1" applyFont="1" applyFill="1" applyAlignment="1">
      <alignment/>
    </xf>
    <xf numFmtId="0" fontId="11" fillId="35" borderId="14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/>
    </xf>
    <xf numFmtId="0" fontId="14" fillId="35" borderId="14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43" fontId="13" fillId="35" borderId="0" xfId="0" applyNumberFormat="1" applyFont="1" applyFill="1" applyBorder="1" applyAlignment="1">
      <alignment/>
    </xf>
    <xf numFmtId="0" fontId="12" fillId="35" borderId="14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206" fontId="12" fillId="35" borderId="14" xfId="48" applyNumberFormat="1" applyFont="1" applyFill="1" applyBorder="1" applyAlignment="1">
      <alignment horizontal="center"/>
    </xf>
    <xf numFmtId="206" fontId="12" fillId="35" borderId="14" xfId="48" applyNumberFormat="1" applyFont="1" applyFill="1" applyBorder="1" applyAlignment="1">
      <alignment horizontal="center"/>
    </xf>
    <xf numFmtId="0" fontId="14" fillId="35" borderId="15" xfId="0" applyFont="1" applyFill="1" applyBorder="1" applyAlignment="1">
      <alignment horizontal="left" vertical="center" wrapText="1"/>
    </xf>
    <xf numFmtId="206" fontId="14" fillId="35" borderId="15" xfId="48" applyNumberFormat="1" applyFont="1" applyFill="1" applyBorder="1" applyAlignment="1">
      <alignment horizontal="center" vertical="center" wrapText="1"/>
    </xf>
    <xf numFmtId="206" fontId="13" fillId="35" borderId="15" xfId="0" applyNumberFormat="1" applyFont="1" applyFill="1" applyBorder="1" applyAlignment="1">
      <alignment horizontal="center" vertical="center" wrapText="1"/>
    </xf>
    <xf numFmtId="3" fontId="14" fillId="35" borderId="15" xfId="0" applyNumberFormat="1" applyFont="1" applyFill="1" applyBorder="1" applyAlignment="1">
      <alignment horizontal="center" vertical="center" wrapText="1"/>
    </xf>
    <xf numFmtId="43" fontId="13" fillId="35" borderId="15" xfId="48" applyFont="1" applyFill="1" applyBorder="1" applyAlignment="1">
      <alignment horizontal="center" vertical="center" wrapText="1"/>
    </xf>
    <xf numFmtId="206" fontId="13" fillId="35" borderId="15" xfId="48" applyNumberFormat="1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vertical="center" wrapText="1"/>
    </xf>
    <xf numFmtId="206" fontId="11" fillId="35" borderId="0" xfId="0" applyNumberFormat="1" applyFont="1" applyFill="1" applyAlignment="1">
      <alignment/>
    </xf>
    <xf numFmtId="206" fontId="17" fillId="35" borderId="14" xfId="48" applyNumberFormat="1" applyFont="1" applyFill="1" applyBorder="1" applyAlignment="1">
      <alignment/>
    </xf>
    <xf numFmtId="206" fontId="16" fillId="35" borderId="0" xfId="48" applyNumberFormat="1" applyFont="1" applyFill="1" applyBorder="1" applyAlignment="1">
      <alignment vertical="center" wrapText="1"/>
    </xf>
    <xf numFmtId="43" fontId="16" fillId="35" borderId="14" xfId="48" applyFont="1" applyFill="1" applyBorder="1" applyAlignment="1">
      <alignment vertical="center" wrapText="1"/>
    </xf>
    <xf numFmtId="0" fontId="16" fillId="35" borderId="14" xfId="0" applyFont="1" applyFill="1" applyBorder="1" applyAlignment="1">
      <alignment vertical="center" wrapText="1"/>
    </xf>
    <xf numFmtId="206" fontId="16" fillId="35" borderId="14" xfId="48" applyNumberFormat="1" applyFont="1" applyFill="1" applyBorder="1" applyAlignment="1">
      <alignment vertical="center" wrapText="1"/>
    </xf>
    <xf numFmtId="9" fontId="16" fillId="35" borderId="14" xfId="73" applyFont="1" applyFill="1" applyBorder="1" applyAlignment="1">
      <alignment vertical="center" wrapText="1"/>
    </xf>
    <xf numFmtId="206" fontId="16" fillId="35" borderId="14" xfId="48" applyNumberFormat="1" applyFont="1" applyFill="1" applyBorder="1" applyAlignment="1">
      <alignment horizontal="right" vertical="center" wrapText="1"/>
    </xf>
    <xf numFmtId="206" fontId="54" fillId="36" borderId="14" xfId="48" applyNumberFormat="1" applyFont="1" applyFill="1" applyBorder="1" applyAlignment="1">
      <alignment horizontal="center" vertical="center" wrapText="1"/>
    </xf>
    <xf numFmtId="43" fontId="54" fillId="36" borderId="14" xfId="48" applyFont="1" applyFill="1" applyBorder="1" applyAlignment="1">
      <alignment horizontal="center" vertical="center" wrapText="1"/>
    </xf>
    <xf numFmtId="206" fontId="54" fillId="36" borderId="12" xfId="48" applyNumberFormat="1" applyFont="1" applyFill="1" applyBorder="1" applyAlignment="1">
      <alignment horizontal="center" vertical="center" wrapText="1"/>
    </xf>
    <xf numFmtId="43" fontId="54" fillId="36" borderId="12" xfId="48" applyFont="1" applyFill="1" applyBorder="1" applyAlignment="1">
      <alignment horizontal="center" vertical="center" wrapText="1"/>
    </xf>
    <xf numFmtId="0" fontId="54" fillId="36" borderId="14" xfId="0" applyFont="1" applyFill="1" applyBorder="1" applyAlignment="1">
      <alignment horizontal="center" vertical="center" wrapText="1"/>
    </xf>
    <xf numFmtId="0" fontId="54" fillId="36" borderId="14" xfId="0" applyFont="1" applyFill="1" applyBorder="1" applyAlignment="1">
      <alignment vertical="center" wrapText="1"/>
    </xf>
    <xf numFmtId="0" fontId="54" fillId="36" borderId="0" xfId="0" applyFont="1" applyFill="1" applyAlignment="1">
      <alignment vertical="center" wrapText="1"/>
    </xf>
    <xf numFmtId="0" fontId="54" fillId="36" borderId="0" xfId="0" applyFont="1" applyFill="1" applyAlignment="1">
      <alignment horizontal="left" vertical="center" wrapText="1"/>
    </xf>
    <xf numFmtId="0" fontId="55" fillId="36" borderId="0" xfId="0" applyFont="1" applyFill="1" applyAlignment="1">
      <alignment horizontal="center" vertical="center" wrapText="1"/>
    </xf>
    <xf numFmtId="0" fontId="55" fillId="36" borderId="14" xfId="0" applyFont="1" applyFill="1" applyBorder="1" applyAlignment="1">
      <alignment horizontal="center" vertical="center" wrapText="1"/>
    </xf>
    <xf numFmtId="0" fontId="56" fillId="36" borderId="0" xfId="0" applyFont="1" applyFill="1" applyAlignment="1">
      <alignment horizontal="left" vertical="center" wrapText="1"/>
    </xf>
    <xf numFmtId="0" fontId="54" fillId="36" borderId="12" xfId="0" applyFont="1" applyFill="1" applyBorder="1" applyAlignment="1">
      <alignment horizontal="left" vertical="center" wrapText="1"/>
    </xf>
    <xf numFmtId="0" fontId="56" fillId="36" borderId="0" xfId="0" applyFont="1" applyFill="1" applyAlignment="1">
      <alignment horizontal="center" vertical="center" wrapText="1"/>
    </xf>
    <xf numFmtId="0" fontId="54" fillId="36" borderId="14" xfId="0" applyFont="1" applyFill="1" applyBorder="1" applyAlignment="1">
      <alignment horizontal="left" vertical="center" wrapText="1"/>
    </xf>
    <xf numFmtId="0" fontId="54" fillId="36" borderId="0" xfId="0" applyFont="1" applyFill="1" applyAlignment="1">
      <alignment horizontal="center" vertical="center" wrapText="1"/>
    </xf>
    <xf numFmtId="49" fontId="55" fillId="36" borderId="14" xfId="48" applyNumberFormat="1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 horizontal="left" vertical="center" wrapText="1"/>
    </xf>
    <xf numFmtId="0" fontId="54" fillId="36" borderId="16" xfId="0" applyFont="1" applyFill="1" applyBorder="1" applyAlignment="1">
      <alignment horizontal="left" vertical="center" wrapText="1"/>
    </xf>
    <xf numFmtId="0" fontId="54" fillId="36" borderId="15" xfId="0" applyFont="1" applyFill="1" applyBorder="1" applyAlignment="1">
      <alignment horizontal="left" vertical="center" wrapText="1"/>
    </xf>
    <xf numFmtId="0" fontId="55" fillId="36" borderId="14" xfId="0" applyFont="1" applyFill="1" applyBorder="1" applyAlignment="1">
      <alignment horizontal="center" vertical="center" wrapText="1"/>
    </xf>
    <xf numFmtId="0" fontId="55" fillId="36" borderId="12" xfId="70" applyFont="1" applyFill="1" applyBorder="1" applyAlignment="1">
      <alignment horizontal="center" vertical="center" wrapText="1"/>
      <protection/>
    </xf>
    <xf numFmtId="0" fontId="55" fillId="36" borderId="15" xfId="70" applyFont="1" applyFill="1" applyBorder="1" applyAlignment="1">
      <alignment horizontal="center" vertical="center" wrapText="1"/>
      <protection/>
    </xf>
    <xf numFmtId="0" fontId="54" fillId="36" borderId="14" xfId="0" applyFont="1" applyFill="1" applyBorder="1" applyAlignment="1">
      <alignment horizontal="left" vertical="center" wrapText="1"/>
    </xf>
    <xf numFmtId="0" fontId="56" fillId="36" borderId="0" xfId="0" applyFont="1" applyFill="1" applyAlignment="1">
      <alignment horizontal="left" vertical="center" wrapText="1"/>
    </xf>
    <xf numFmtId="3" fontId="55" fillId="36" borderId="12" xfId="70" applyNumberFormat="1" applyFont="1" applyFill="1" applyBorder="1" applyAlignment="1">
      <alignment horizontal="center" vertical="center" wrapText="1"/>
      <protection/>
    </xf>
    <xf numFmtId="3" fontId="55" fillId="36" borderId="15" xfId="70" applyNumberFormat="1" applyFont="1" applyFill="1" applyBorder="1" applyAlignment="1">
      <alignment horizontal="center" vertical="center" wrapText="1"/>
      <protection/>
    </xf>
    <xf numFmtId="0" fontId="11" fillId="35" borderId="17" xfId="0" applyFont="1" applyFill="1" applyBorder="1" applyAlignment="1">
      <alignment horizontal="left" vertical="center" wrapText="1"/>
    </xf>
    <xf numFmtId="0" fontId="11" fillId="35" borderId="18" xfId="0" applyFont="1" applyFill="1" applyBorder="1" applyAlignment="1">
      <alignment horizontal="left" vertical="center" wrapText="1"/>
    </xf>
    <xf numFmtId="0" fontId="11" fillId="35" borderId="19" xfId="0" applyFont="1" applyFill="1" applyBorder="1" applyAlignment="1">
      <alignment horizontal="left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43" fontId="11" fillId="35" borderId="14" xfId="48" applyFont="1" applyFill="1" applyBorder="1" applyAlignment="1">
      <alignment horizontal="center" vertical="center" wrapText="1"/>
    </xf>
    <xf numFmtId="206" fontId="11" fillId="35" borderId="14" xfId="48" applyNumberFormat="1" applyFont="1" applyFill="1" applyBorder="1" applyAlignment="1">
      <alignment horizontal="center" vertical="center" wrapText="1"/>
    </xf>
    <xf numFmtId="206" fontId="14" fillId="35" borderId="14" xfId="48" applyNumberFormat="1" applyFont="1" applyFill="1" applyBorder="1" applyAlignment="1">
      <alignment horizontal="center" vertical="center" wrapText="1"/>
    </xf>
    <xf numFmtId="206" fontId="16" fillId="35" borderId="14" xfId="48" applyNumberFormat="1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center" vertical="center"/>
    </xf>
    <xf numFmtId="0" fontId="11" fillId="35" borderId="0" xfId="0" applyFont="1" applyFill="1" applyAlignment="1">
      <alignment horizontal="center"/>
    </xf>
    <xf numFmtId="43" fontId="11" fillId="35" borderId="0" xfId="48" applyFont="1" applyFill="1" applyAlignment="1">
      <alignment horizontal="center"/>
    </xf>
    <xf numFmtId="0" fontId="54" fillId="36" borderId="0" xfId="0" applyFont="1" applyFill="1" applyAlignment="1" applyProtection="1">
      <alignment vertical="center" wrapText="1"/>
      <protection hidden="1"/>
    </xf>
    <xf numFmtId="0" fontId="54" fillId="36" borderId="20" xfId="0" applyFont="1" applyFill="1" applyBorder="1" applyAlignment="1">
      <alignment horizontal="right" vertical="center" wrapText="1"/>
    </xf>
    <xf numFmtId="0" fontId="54" fillId="36" borderId="12" xfId="0" applyFont="1" applyFill="1" applyBorder="1" applyAlignment="1">
      <alignment horizontal="center" vertical="center" wrapText="1"/>
    </xf>
    <xf numFmtId="0" fontId="54" fillId="36" borderId="16" xfId="0" applyFont="1" applyFill="1" applyBorder="1" applyAlignment="1">
      <alignment horizontal="center" vertical="center" wrapText="1"/>
    </xf>
    <xf numFmtId="0" fontId="54" fillId="36" borderId="15" xfId="0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 horizontal="center" vertical="center" wrapText="1"/>
    </xf>
    <xf numFmtId="0" fontId="54" fillId="36" borderId="15" xfId="0" applyFont="1" applyFill="1" applyBorder="1" applyAlignment="1">
      <alignment horizontal="center" vertical="center" wrapText="1"/>
    </xf>
    <xf numFmtId="0" fontId="54" fillId="36" borderId="14" xfId="0" applyFont="1" applyFill="1" applyBorder="1" applyAlignment="1">
      <alignment horizontal="center" vertical="center" wrapText="1"/>
    </xf>
    <xf numFmtId="206" fontId="54" fillId="36" borderId="0" xfId="48" applyNumberFormat="1" applyFont="1" applyFill="1" applyAlignment="1">
      <alignment horizontal="center" vertical="center" wrapText="1"/>
    </xf>
    <xf numFmtId="43" fontId="54" fillId="36" borderId="0" xfId="48" applyFont="1" applyFill="1" applyAlignment="1">
      <alignment horizontal="center" vertical="center" wrapText="1"/>
    </xf>
    <xf numFmtId="206" fontId="54" fillId="36" borderId="0" xfId="48" applyNumberFormat="1" applyFont="1" applyFill="1" applyAlignment="1" applyProtection="1">
      <alignment horizontal="center" vertical="center" wrapText="1"/>
      <protection hidden="1"/>
    </xf>
    <xf numFmtId="43" fontId="54" fillId="36" borderId="0" xfId="48" applyFont="1" applyFill="1" applyAlignment="1" applyProtection="1">
      <alignment horizontal="center" vertical="center" wrapText="1"/>
      <protection hidden="1"/>
    </xf>
    <xf numFmtId="0" fontId="39" fillId="0" borderId="0" xfId="70" applyFont="1" applyFill="1" applyBorder="1" applyAlignment="1">
      <alignment horizontal="center" vertical="center" wrapText="1"/>
      <protection/>
    </xf>
    <xf numFmtId="0" fontId="55" fillId="36" borderId="0" xfId="0" applyFont="1" applyFill="1" applyAlignment="1">
      <alignment vertical="center" wrapText="1"/>
    </xf>
  </cellXfs>
  <cellStyles count="6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µ¾÷AßAø " xfId="40"/>
    <cellStyle name="AeE­_INQUIRY ¿µ¾÷AßAø " xfId="41"/>
    <cellStyle name="AÞ¸¶ [0]_INQUIRY ¿µ¾÷AßAø " xfId="42"/>
    <cellStyle name="AÞ¸¶_INQUIRY ¿µ¾÷AßAø " xfId="43"/>
    <cellStyle name="Bad" xfId="44"/>
    <cellStyle name="C?AØ_¿µ¾÷CoE² " xfId="45"/>
    <cellStyle name="Calculation" xfId="46"/>
    <cellStyle name="Check Cell" xfId="47"/>
    <cellStyle name="Comma" xfId="48"/>
    <cellStyle name="Comma [0]" xfId="49"/>
    <cellStyle name="Comma 2" xfId="50"/>
    <cellStyle name="Comma0" xfId="51"/>
    <cellStyle name="Currency" xfId="52"/>
    <cellStyle name="Currency [0]" xfId="53"/>
    <cellStyle name="Currency0" xfId="54"/>
    <cellStyle name="Date" xfId="55"/>
    <cellStyle name="Excel Built-in Normal" xfId="56"/>
    <cellStyle name="Explanatory Text" xfId="57"/>
    <cellStyle name="Fixed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_QUẬN 1 19H 18-12-2014" xfId="70"/>
    <cellStyle name="Note" xfId="71"/>
    <cellStyle name="Output" xfId="72"/>
    <cellStyle name="Percent" xfId="73"/>
    <cellStyle name="Percent 2" xfId="74"/>
    <cellStyle name="Percent 3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5219700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1</xdr:col>
      <xdr:colOff>1095375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14375" y="0"/>
          <a:ext cx="990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</xdr:col>
      <xdr:colOff>1190625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867525" y="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1</xdr:col>
      <xdr:colOff>1095375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38150" y="0"/>
          <a:ext cx="990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DỰ THẢO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en\Downloads\Users\vipts\Desktop\GIA%20DAT\Bang%20gia%20dat%202010-Quynh%20MOI\Tuyen%20duong%20thay%20doi%20nam%20201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,1"/>
      <sheetName val="Q,2"/>
      <sheetName val="Q,3"/>
      <sheetName val="Q,4"/>
      <sheetName val="Q,5"/>
      <sheetName val="Q,6"/>
      <sheetName val="Q,7"/>
      <sheetName val="Q,8"/>
      <sheetName val="Q,9"/>
      <sheetName val="Q,10"/>
      <sheetName val="Q,11"/>
      <sheetName val="Q,12"/>
      <sheetName val="Q,BTHANH"/>
      <sheetName val="Q,PN"/>
      <sheetName val="Q,TDUC"/>
      <sheetName val="H.BC"/>
      <sheetName val="Q,BTAN"/>
      <sheetName val="Q,TB"/>
      <sheetName val="Q,TP"/>
      <sheetName val="Q,GV"/>
      <sheetName val="H,HM"/>
      <sheetName val="H,CC"/>
      <sheetName val="H,NB"/>
      <sheetName val="H,CG"/>
      <sheetName val="Bang tong hop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95"/>
  <sheetViews>
    <sheetView tabSelected="1" zoomScalePageLayoutView="0" workbookViewId="0" topLeftCell="A16">
      <selection activeCell="A1" sqref="A1:G94"/>
    </sheetView>
  </sheetViews>
  <sheetFormatPr defaultColWidth="9.140625" defaultRowHeight="12.75"/>
  <cols>
    <col min="1" max="1" width="9.140625" style="63" bestFit="1" customWidth="1"/>
    <col min="2" max="2" width="30.8515625" style="56" customWidth="1"/>
    <col min="3" max="3" width="26.28125" style="55" bestFit="1" customWidth="1"/>
    <col min="4" max="4" width="22.140625" style="55" customWidth="1"/>
    <col min="5" max="5" width="14.8515625" style="63" customWidth="1"/>
    <col min="6" max="6" width="14.00390625" style="95" customWidth="1"/>
    <col min="7" max="7" width="16.00390625" style="96" customWidth="1"/>
    <col min="8" max="8" width="33.00390625" style="55" customWidth="1"/>
    <col min="9" max="16384" width="9.140625" style="55" customWidth="1"/>
  </cols>
  <sheetData>
    <row r="1" spans="1:5" ht="24" customHeight="1">
      <c r="A1" s="100"/>
      <c r="B1" s="100"/>
      <c r="C1" s="100"/>
      <c r="D1" s="100"/>
      <c r="E1" s="100"/>
    </row>
    <row r="2" spans="1:7" ht="38.25" customHeight="1">
      <c r="A2" s="99" t="s">
        <v>125</v>
      </c>
      <c r="B2" s="99"/>
      <c r="C2" s="99"/>
      <c r="D2" s="99"/>
      <c r="E2" s="99"/>
      <c r="F2" s="99"/>
      <c r="G2" s="99"/>
    </row>
    <row r="3" spans="1:7" s="87" customFormat="1" ht="7.5" customHeight="1">
      <c r="A3" s="61"/>
      <c r="B3" s="72"/>
      <c r="C3" s="72"/>
      <c r="D3" s="72"/>
      <c r="E3" s="61"/>
      <c r="F3" s="97"/>
      <c r="G3" s="98"/>
    </row>
    <row r="4" spans="1:7" s="87" customFormat="1" ht="22.5" customHeight="1">
      <c r="A4" s="61"/>
      <c r="B4" s="59"/>
      <c r="C4" s="61"/>
      <c r="D4" s="88"/>
      <c r="E4" s="88"/>
      <c r="F4" s="88" t="s">
        <v>124</v>
      </c>
      <c r="G4" s="88"/>
    </row>
    <row r="5" spans="1:7" ht="30" customHeight="1">
      <c r="A5" s="68" t="s">
        <v>81</v>
      </c>
      <c r="B5" s="68" t="s">
        <v>82</v>
      </c>
      <c r="C5" s="68" t="s">
        <v>83</v>
      </c>
      <c r="D5" s="68"/>
      <c r="E5" s="73" t="s">
        <v>121</v>
      </c>
      <c r="F5" s="69" t="s">
        <v>122</v>
      </c>
      <c r="G5" s="64" t="s">
        <v>123</v>
      </c>
    </row>
    <row r="6" spans="1:7" ht="48.75" customHeight="1">
      <c r="A6" s="68"/>
      <c r="B6" s="68"/>
      <c r="C6" s="58" t="s">
        <v>84</v>
      </c>
      <c r="D6" s="58" t="s">
        <v>85</v>
      </c>
      <c r="E6" s="74"/>
      <c r="F6" s="70"/>
      <c r="G6" s="64"/>
    </row>
    <row r="7" spans="1:7" ht="15.75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</row>
    <row r="8" spans="1:7" ht="31.5">
      <c r="A8" s="89">
        <v>1</v>
      </c>
      <c r="B8" s="65" t="s">
        <v>6</v>
      </c>
      <c r="C8" s="62" t="s">
        <v>5</v>
      </c>
      <c r="D8" s="62" t="s">
        <v>79</v>
      </c>
      <c r="E8" s="49">
        <v>6600</v>
      </c>
      <c r="F8" s="49">
        <v>11200</v>
      </c>
      <c r="G8" s="50">
        <f aca="true" t="shared" si="0" ref="G8:G39">ROUND(F8/E8,2)</f>
        <v>1.7</v>
      </c>
    </row>
    <row r="9" spans="1:7" ht="15.75">
      <c r="A9" s="90"/>
      <c r="B9" s="66"/>
      <c r="C9" s="62" t="s">
        <v>79</v>
      </c>
      <c r="D9" s="62" t="s">
        <v>80</v>
      </c>
      <c r="E9" s="49">
        <v>7300</v>
      </c>
      <c r="F9" s="49">
        <v>12400</v>
      </c>
      <c r="G9" s="50">
        <f t="shared" si="0"/>
        <v>1.7</v>
      </c>
    </row>
    <row r="10" spans="1:7" ht="15.75">
      <c r="A10" s="91"/>
      <c r="B10" s="67"/>
      <c r="C10" s="62" t="s">
        <v>80</v>
      </c>
      <c r="D10" s="62" t="s">
        <v>8</v>
      </c>
      <c r="E10" s="49">
        <v>5100</v>
      </c>
      <c r="F10" s="49">
        <v>8600</v>
      </c>
      <c r="G10" s="50">
        <f t="shared" si="0"/>
        <v>1.69</v>
      </c>
    </row>
    <row r="11" spans="1:7" ht="15.75">
      <c r="A11" s="89">
        <v>2</v>
      </c>
      <c r="B11" s="65" t="s">
        <v>9</v>
      </c>
      <c r="C11" s="62" t="s">
        <v>79</v>
      </c>
      <c r="D11" s="62" t="s">
        <v>10</v>
      </c>
      <c r="E11" s="49">
        <v>10560</v>
      </c>
      <c r="F11" s="49">
        <v>17000</v>
      </c>
      <c r="G11" s="50">
        <f t="shared" si="0"/>
        <v>1.61</v>
      </c>
    </row>
    <row r="12" spans="1:7" ht="31.5">
      <c r="A12" s="91"/>
      <c r="B12" s="67"/>
      <c r="C12" s="62" t="s">
        <v>10</v>
      </c>
      <c r="D12" s="62" t="s">
        <v>6</v>
      </c>
      <c r="E12" s="49">
        <v>7920</v>
      </c>
      <c r="F12" s="49">
        <v>13800</v>
      </c>
      <c r="G12" s="50">
        <f t="shared" si="0"/>
        <v>1.74</v>
      </c>
    </row>
    <row r="13" spans="1:7" ht="15.75">
      <c r="A13" s="53">
        <v>3</v>
      </c>
      <c r="B13" s="62" t="s">
        <v>11</v>
      </c>
      <c r="C13" s="62" t="s">
        <v>86</v>
      </c>
      <c r="D13" s="62"/>
      <c r="E13" s="49">
        <v>5700</v>
      </c>
      <c r="F13" s="49">
        <v>8400</v>
      </c>
      <c r="G13" s="50">
        <f t="shared" si="0"/>
        <v>1.47</v>
      </c>
    </row>
    <row r="14" spans="1:7" ht="15.75">
      <c r="A14" s="53">
        <v>4</v>
      </c>
      <c r="B14" s="62" t="s">
        <v>12</v>
      </c>
      <c r="C14" s="62" t="s">
        <v>86</v>
      </c>
      <c r="D14" s="62"/>
      <c r="E14" s="49">
        <v>6100</v>
      </c>
      <c r="F14" s="49">
        <v>11700</v>
      </c>
      <c r="G14" s="50">
        <f t="shared" si="0"/>
        <v>1.92</v>
      </c>
    </row>
    <row r="15" spans="1:7" ht="15.75">
      <c r="A15" s="89">
        <v>5</v>
      </c>
      <c r="B15" s="65" t="s">
        <v>7</v>
      </c>
      <c r="C15" s="62" t="s">
        <v>46</v>
      </c>
      <c r="D15" s="62" t="s">
        <v>13</v>
      </c>
      <c r="E15" s="49">
        <v>10200</v>
      </c>
      <c r="F15" s="49">
        <v>18800</v>
      </c>
      <c r="G15" s="50">
        <f t="shared" si="0"/>
        <v>1.84</v>
      </c>
    </row>
    <row r="16" spans="1:7" ht="15.75">
      <c r="A16" s="91"/>
      <c r="B16" s="67"/>
      <c r="C16" s="62" t="s">
        <v>13</v>
      </c>
      <c r="D16" s="62" t="s">
        <v>14</v>
      </c>
      <c r="E16" s="49">
        <v>8800</v>
      </c>
      <c r="F16" s="49">
        <v>13400</v>
      </c>
      <c r="G16" s="50">
        <f t="shared" si="0"/>
        <v>1.52</v>
      </c>
    </row>
    <row r="17" spans="1:7" ht="15.75">
      <c r="A17" s="89">
        <v>6</v>
      </c>
      <c r="B17" s="65" t="s">
        <v>15</v>
      </c>
      <c r="C17" s="62" t="s">
        <v>16</v>
      </c>
      <c r="D17" s="62" t="s">
        <v>12</v>
      </c>
      <c r="E17" s="49">
        <v>6100</v>
      </c>
      <c r="F17" s="49">
        <v>11700</v>
      </c>
      <c r="G17" s="50">
        <f t="shared" si="0"/>
        <v>1.92</v>
      </c>
    </row>
    <row r="18" spans="1:7" ht="15.75">
      <c r="A18" s="91"/>
      <c r="B18" s="67"/>
      <c r="C18" s="62" t="s">
        <v>12</v>
      </c>
      <c r="D18" s="62" t="s">
        <v>70</v>
      </c>
      <c r="E18" s="49">
        <v>3600</v>
      </c>
      <c r="F18" s="49">
        <v>6900</v>
      </c>
      <c r="G18" s="50">
        <f t="shared" si="0"/>
        <v>1.92</v>
      </c>
    </row>
    <row r="19" spans="1:7" ht="15.75">
      <c r="A19" s="53">
        <v>7</v>
      </c>
      <c r="B19" s="62" t="s">
        <v>16</v>
      </c>
      <c r="C19" s="62" t="s">
        <v>86</v>
      </c>
      <c r="D19" s="62"/>
      <c r="E19" s="49">
        <v>6700</v>
      </c>
      <c r="F19" s="49">
        <v>9800</v>
      </c>
      <c r="G19" s="50">
        <f t="shared" si="0"/>
        <v>1.46</v>
      </c>
    </row>
    <row r="20" spans="1:7" ht="15.75">
      <c r="A20" s="53">
        <v>8</v>
      </c>
      <c r="B20" s="62" t="s">
        <v>17</v>
      </c>
      <c r="C20" s="62" t="s">
        <v>86</v>
      </c>
      <c r="D20" s="62"/>
      <c r="E20" s="49">
        <v>10000</v>
      </c>
      <c r="F20" s="49">
        <v>14500</v>
      </c>
      <c r="G20" s="50">
        <f t="shared" si="0"/>
        <v>1.45</v>
      </c>
    </row>
    <row r="21" spans="1:7" ht="15.75">
      <c r="A21" s="53">
        <v>9</v>
      </c>
      <c r="B21" s="62" t="s">
        <v>18</v>
      </c>
      <c r="C21" s="62" t="s">
        <v>86</v>
      </c>
      <c r="D21" s="62"/>
      <c r="E21" s="49">
        <v>10300</v>
      </c>
      <c r="F21" s="49">
        <v>18600</v>
      </c>
      <c r="G21" s="50">
        <f t="shared" si="0"/>
        <v>1.81</v>
      </c>
    </row>
    <row r="22" spans="1:7" ht="15.75">
      <c r="A22" s="53">
        <v>10</v>
      </c>
      <c r="B22" s="62" t="s">
        <v>13</v>
      </c>
      <c r="C22" s="62" t="s">
        <v>86</v>
      </c>
      <c r="D22" s="62"/>
      <c r="E22" s="49">
        <v>12300</v>
      </c>
      <c r="F22" s="49">
        <v>22800</v>
      </c>
      <c r="G22" s="50">
        <f t="shared" si="0"/>
        <v>1.85</v>
      </c>
    </row>
    <row r="23" spans="1:7" ht="15.75">
      <c r="A23" s="53">
        <v>11</v>
      </c>
      <c r="B23" s="62" t="s">
        <v>28</v>
      </c>
      <c r="C23" s="62" t="s">
        <v>86</v>
      </c>
      <c r="D23" s="62"/>
      <c r="E23" s="49">
        <v>7100</v>
      </c>
      <c r="F23" s="49">
        <v>9900</v>
      </c>
      <c r="G23" s="50">
        <f t="shared" si="0"/>
        <v>1.39</v>
      </c>
    </row>
    <row r="24" spans="1:7" ht="15.75">
      <c r="A24" s="89">
        <v>12</v>
      </c>
      <c r="B24" s="65" t="s">
        <v>112</v>
      </c>
      <c r="C24" s="62" t="s">
        <v>29</v>
      </c>
      <c r="D24" s="62" t="s">
        <v>7</v>
      </c>
      <c r="E24" s="49">
        <v>12500</v>
      </c>
      <c r="F24" s="49">
        <v>19000</v>
      </c>
      <c r="G24" s="50">
        <f t="shared" si="0"/>
        <v>1.52</v>
      </c>
    </row>
    <row r="25" spans="1:7" ht="15.75">
      <c r="A25" s="91"/>
      <c r="B25" s="67"/>
      <c r="C25" s="62" t="s">
        <v>7</v>
      </c>
      <c r="D25" s="62" t="s">
        <v>70</v>
      </c>
      <c r="E25" s="49">
        <v>11700</v>
      </c>
      <c r="F25" s="49">
        <v>17700</v>
      </c>
      <c r="G25" s="50">
        <f t="shared" si="0"/>
        <v>1.51</v>
      </c>
    </row>
    <row r="26" spans="1:7" ht="15.75">
      <c r="A26" s="53">
        <v>13</v>
      </c>
      <c r="B26" s="62" t="s">
        <v>30</v>
      </c>
      <c r="C26" s="62" t="s">
        <v>86</v>
      </c>
      <c r="D26" s="62"/>
      <c r="E26" s="49">
        <v>9000</v>
      </c>
      <c r="F26" s="49">
        <v>12100</v>
      </c>
      <c r="G26" s="50">
        <f t="shared" si="0"/>
        <v>1.34</v>
      </c>
    </row>
    <row r="27" spans="1:7" ht="15.75">
      <c r="A27" s="89">
        <v>14</v>
      </c>
      <c r="B27" s="65" t="s">
        <v>31</v>
      </c>
      <c r="C27" s="62" t="s">
        <v>29</v>
      </c>
      <c r="D27" s="62" t="s">
        <v>7</v>
      </c>
      <c r="E27" s="49">
        <v>16700</v>
      </c>
      <c r="F27" s="49">
        <v>28200</v>
      </c>
      <c r="G27" s="50">
        <f t="shared" si="0"/>
        <v>1.69</v>
      </c>
    </row>
    <row r="28" spans="1:7" ht="15.75">
      <c r="A28" s="91"/>
      <c r="B28" s="67"/>
      <c r="C28" s="62" t="s">
        <v>7</v>
      </c>
      <c r="D28" s="62" t="s">
        <v>70</v>
      </c>
      <c r="E28" s="49">
        <v>11400</v>
      </c>
      <c r="F28" s="49">
        <v>19200</v>
      </c>
      <c r="G28" s="50">
        <f t="shared" si="0"/>
        <v>1.68</v>
      </c>
    </row>
    <row r="29" spans="1:7" ht="15.75">
      <c r="A29" s="89">
        <v>15</v>
      </c>
      <c r="B29" s="65" t="s">
        <v>49</v>
      </c>
      <c r="C29" s="62" t="s">
        <v>50</v>
      </c>
      <c r="D29" s="62" t="s">
        <v>5</v>
      </c>
      <c r="E29" s="49">
        <v>7800</v>
      </c>
      <c r="F29" s="49">
        <v>10200</v>
      </c>
      <c r="G29" s="50">
        <f t="shared" si="0"/>
        <v>1.31</v>
      </c>
    </row>
    <row r="30" spans="1:7" ht="15.75">
      <c r="A30" s="90"/>
      <c r="B30" s="66"/>
      <c r="C30" s="62" t="s">
        <v>5</v>
      </c>
      <c r="D30" s="62" t="s">
        <v>9</v>
      </c>
      <c r="E30" s="49">
        <v>10100</v>
      </c>
      <c r="F30" s="49">
        <v>13200</v>
      </c>
      <c r="G30" s="50">
        <f t="shared" si="0"/>
        <v>1.31</v>
      </c>
    </row>
    <row r="31" spans="1:7" ht="31.5">
      <c r="A31" s="91"/>
      <c r="B31" s="67"/>
      <c r="C31" s="62" t="s">
        <v>9</v>
      </c>
      <c r="D31" s="62" t="s">
        <v>79</v>
      </c>
      <c r="E31" s="49">
        <v>9000</v>
      </c>
      <c r="F31" s="49">
        <v>11800</v>
      </c>
      <c r="G31" s="50">
        <f t="shared" si="0"/>
        <v>1.31</v>
      </c>
    </row>
    <row r="32" spans="1:9" s="57" customFormat="1" ht="31.5">
      <c r="A32" s="53">
        <v>16</v>
      </c>
      <c r="B32" s="62" t="s">
        <v>76</v>
      </c>
      <c r="C32" s="62" t="s">
        <v>51</v>
      </c>
      <c r="D32" s="62"/>
      <c r="E32" s="49">
        <v>5100</v>
      </c>
      <c r="F32" s="49">
        <v>9600</v>
      </c>
      <c r="G32" s="50">
        <f t="shared" si="0"/>
        <v>1.88</v>
      </c>
      <c r="I32" s="55"/>
    </row>
    <row r="33" spans="1:9" s="57" customFormat="1" ht="31.5">
      <c r="A33" s="53">
        <v>17</v>
      </c>
      <c r="B33" s="62" t="s">
        <v>75</v>
      </c>
      <c r="C33" s="62" t="s">
        <v>2</v>
      </c>
      <c r="D33" s="62"/>
      <c r="E33" s="49">
        <v>5100</v>
      </c>
      <c r="F33" s="49">
        <v>8500</v>
      </c>
      <c r="G33" s="50">
        <f t="shared" si="0"/>
        <v>1.67</v>
      </c>
      <c r="I33" s="55"/>
    </row>
    <row r="34" spans="1:9" s="57" customFormat="1" ht="31.5">
      <c r="A34" s="53">
        <v>18</v>
      </c>
      <c r="B34" s="62" t="s">
        <v>77</v>
      </c>
      <c r="C34" s="62" t="s">
        <v>51</v>
      </c>
      <c r="D34" s="62"/>
      <c r="E34" s="49">
        <v>5100</v>
      </c>
      <c r="F34" s="49">
        <v>8500</v>
      </c>
      <c r="G34" s="50">
        <f t="shared" si="0"/>
        <v>1.67</v>
      </c>
      <c r="I34" s="55"/>
    </row>
    <row r="35" spans="1:7" ht="31.5">
      <c r="A35" s="53">
        <v>19</v>
      </c>
      <c r="B35" s="62" t="s">
        <v>66</v>
      </c>
      <c r="C35" s="62" t="s">
        <v>52</v>
      </c>
      <c r="D35" s="62"/>
      <c r="E35" s="49">
        <v>5100</v>
      </c>
      <c r="F35" s="49">
        <v>8500</v>
      </c>
      <c r="G35" s="50">
        <f t="shared" si="0"/>
        <v>1.67</v>
      </c>
    </row>
    <row r="36" spans="1:9" s="57" customFormat="1" ht="31.5">
      <c r="A36" s="53">
        <v>20</v>
      </c>
      <c r="B36" s="62" t="s">
        <v>78</v>
      </c>
      <c r="C36" s="62" t="s">
        <v>3</v>
      </c>
      <c r="D36" s="62"/>
      <c r="E36" s="49">
        <v>5100</v>
      </c>
      <c r="F36" s="49">
        <v>8500</v>
      </c>
      <c r="G36" s="50">
        <f t="shared" si="0"/>
        <v>1.67</v>
      </c>
      <c r="I36" s="55"/>
    </row>
    <row r="37" spans="1:7" ht="15.75">
      <c r="A37" s="53">
        <v>21</v>
      </c>
      <c r="B37" s="62" t="s">
        <v>4</v>
      </c>
      <c r="C37" s="62" t="s">
        <v>79</v>
      </c>
      <c r="D37" s="62" t="s">
        <v>9</v>
      </c>
      <c r="E37" s="49">
        <v>4800</v>
      </c>
      <c r="F37" s="49">
        <v>9600</v>
      </c>
      <c r="G37" s="50">
        <f t="shared" si="0"/>
        <v>2</v>
      </c>
    </row>
    <row r="38" spans="1:7" ht="24.75" customHeight="1">
      <c r="A38" s="53">
        <v>22</v>
      </c>
      <c r="B38" s="62" t="s">
        <v>0</v>
      </c>
      <c r="C38" s="62" t="s">
        <v>6</v>
      </c>
      <c r="D38" s="62" t="s">
        <v>4</v>
      </c>
      <c r="E38" s="49">
        <v>5700</v>
      </c>
      <c r="F38" s="49">
        <v>11400</v>
      </c>
      <c r="G38" s="50">
        <f t="shared" si="0"/>
        <v>2</v>
      </c>
    </row>
    <row r="39" spans="1:7" ht="19.5" customHeight="1">
      <c r="A39" s="53">
        <v>23</v>
      </c>
      <c r="B39" s="62" t="s">
        <v>43</v>
      </c>
      <c r="C39" s="62" t="s">
        <v>46</v>
      </c>
      <c r="D39" s="62" t="s">
        <v>33</v>
      </c>
      <c r="E39" s="49">
        <v>10100</v>
      </c>
      <c r="F39" s="49">
        <v>18000</v>
      </c>
      <c r="G39" s="50">
        <f t="shared" si="0"/>
        <v>1.78</v>
      </c>
    </row>
    <row r="40" spans="1:7" ht="15.75">
      <c r="A40" s="89">
        <v>24</v>
      </c>
      <c r="B40" s="65" t="s">
        <v>53</v>
      </c>
      <c r="C40" s="62" t="s">
        <v>54</v>
      </c>
      <c r="D40" s="62" t="s">
        <v>55</v>
      </c>
      <c r="E40" s="49">
        <v>17100</v>
      </c>
      <c r="F40" s="49">
        <v>34200</v>
      </c>
      <c r="G40" s="50">
        <f aca="true" t="shared" si="1" ref="G40:G71">ROUND(F40/E40,2)</f>
        <v>2</v>
      </c>
    </row>
    <row r="41" spans="1:7" ht="31.5">
      <c r="A41" s="90"/>
      <c r="B41" s="66"/>
      <c r="C41" s="62" t="s">
        <v>55</v>
      </c>
      <c r="D41" s="62" t="s">
        <v>56</v>
      </c>
      <c r="E41" s="49">
        <v>13200</v>
      </c>
      <c r="F41" s="49">
        <v>20400</v>
      </c>
      <c r="G41" s="50">
        <f t="shared" si="1"/>
        <v>1.55</v>
      </c>
    </row>
    <row r="42" spans="1:7" ht="24.75" customHeight="1">
      <c r="A42" s="91"/>
      <c r="B42" s="67"/>
      <c r="C42" s="62" t="s">
        <v>56</v>
      </c>
      <c r="D42" s="62" t="s">
        <v>57</v>
      </c>
      <c r="E42" s="49">
        <v>10800</v>
      </c>
      <c r="F42" s="49">
        <v>18200</v>
      </c>
      <c r="G42" s="50">
        <f t="shared" si="1"/>
        <v>1.69</v>
      </c>
    </row>
    <row r="43" spans="1:7" ht="15.75">
      <c r="A43" s="89">
        <v>25</v>
      </c>
      <c r="B43" s="65" t="s">
        <v>44</v>
      </c>
      <c r="C43" s="62" t="s">
        <v>67</v>
      </c>
      <c r="D43" s="62" t="s">
        <v>58</v>
      </c>
      <c r="E43" s="49">
        <v>15400</v>
      </c>
      <c r="F43" s="49">
        <v>24300</v>
      </c>
      <c r="G43" s="50">
        <f t="shared" si="1"/>
        <v>1.58</v>
      </c>
    </row>
    <row r="44" spans="1:7" ht="31.5">
      <c r="A44" s="91"/>
      <c r="B44" s="67"/>
      <c r="C44" s="62" t="s">
        <v>58</v>
      </c>
      <c r="D44" s="62" t="s">
        <v>59</v>
      </c>
      <c r="E44" s="49">
        <v>14300</v>
      </c>
      <c r="F44" s="49">
        <v>22700</v>
      </c>
      <c r="G44" s="50">
        <f t="shared" si="1"/>
        <v>1.59</v>
      </c>
    </row>
    <row r="45" spans="1:7" ht="15.75">
      <c r="A45" s="53">
        <v>26</v>
      </c>
      <c r="B45" s="62" t="s">
        <v>60</v>
      </c>
      <c r="C45" s="62" t="s">
        <v>86</v>
      </c>
      <c r="D45" s="62"/>
      <c r="E45" s="49">
        <v>5900</v>
      </c>
      <c r="F45" s="49">
        <v>9000</v>
      </c>
      <c r="G45" s="50">
        <f t="shared" si="1"/>
        <v>1.53</v>
      </c>
    </row>
    <row r="46" spans="1:7" ht="15.75">
      <c r="A46" s="53">
        <v>27</v>
      </c>
      <c r="B46" s="62" t="s">
        <v>79</v>
      </c>
      <c r="C46" s="62" t="s">
        <v>59</v>
      </c>
      <c r="D46" s="62" t="s">
        <v>57</v>
      </c>
      <c r="E46" s="49">
        <v>13100</v>
      </c>
      <c r="F46" s="49">
        <v>18400</v>
      </c>
      <c r="G46" s="50">
        <f t="shared" si="1"/>
        <v>1.4</v>
      </c>
    </row>
    <row r="47" spans="1:7" ht="31.5">
      <c r="A47" s="89">
        <v>28</v>
      </c>
      <c r="B47" s="65" t="s">
        <v>29</v>
      </c>
      <c r="C47" s="62" t="s">
        <v>46</v>
      </c>
      <c r="D47" s="62" t="s">
        <v>61</v>
      </c>
      <c r="E47" s="49">
        <v>15600</v>
      </c>
      <c r="F47" s="49">
        <v>27800</v>
      </c>
      <c r="G47" s="50">
        <f t="shared" si="1"/>
        <v>1.78</v>
      </c>
    </row>
    <row r="48" spans="1:7" ht="15.75">
      <c r="A48" s="90"/>
      <c r="B48" s="66"/>
      <c r="C48" s="62" t="s">
        <v>61</v>
      </c>
      <c r="D48" s="62" t="s">
        <v>55</v>
      </c>
      <c r="E48" s="49">
        <v>10200</v>
      </c>
      <c r="F48" s="49">
        <v>19100</v>
      </c>
      <c r="G48" s="50">
        <f t="shared" si="1"/>
        <v>1.87</v>
      </c>
    </row>
    <row r="49" spans="1:7" ht="15.75">
      <c r="A49" s="91"/>
      <c r="B49" s="67"/>
      <c r="C49" s="62" t="s">
        <v>55</v>
      </c>
      <c r="D49" s="62" t="s">
        <v>14</v>
      </c>
      <c r="E49" s="49">
        <v>7800</v>
      </c>
      <c r="F49" s="49">
        <v>11400</v>
      </c>
      <c r="G49" s="50">
        <f t="shared" si="1"/>
        <v>1.46</v>
      </c>
    </row>
    <row r="50" spans="1:7" ht="15.75">
      <c r="A50" s="53">
        <v>29</v>
      </c>
      <c r="B50" s="62" t="s">
        <v>62</v>
      </c>
      <c r="C50" s="62" t="s">
        <v>86</v>
      </c>
      <c r="D50" s="62"/>
      <c r="E50" s="49">
        <v>18200</v>
      </c>
      <c r="F50" s="49">
        <v>36400</v>
      </c>
      <c r="G50" s="50">
        <f t="shared" si="1"/>
        <v>2</v>
      </c>
    </row>
    <row r="51" spans="1:7" ht="15.75">
      <c r="A51" s="53">
        <v>30</v>
      </c>
      <c r="B51" s="62" t="s">
        <v>63</v>
      </c>
      <c r="C51" s="62" t="s">
        <v>86</v>
      </c>
      <c r="D51" s="62"/>
      <c r="E51" s="49">
        <v>9400</v>
      </c>
      <c r="F51" s="49">
        <v>16600</v>
      </c>
      <c r="G51" s="50">
        <f t="shared" si="1"/>
        <v>1.77</v>
      </c>
    </row>
    <row r="52" spans="1:7" ht="15.75">
      <c r="A52" s="53">
        <v>31</v>
      </c>
      <c r="B52" s="62" t="s">
        <v>64</v>
      </c>
      <c r="C52" s="62" t="s">
        <v>86</v>
      </c>
      <c r="D52" s="62"/>
      <c r="E52" s="49">
        <v>6600</v>
      </c>
      <c r="F52" s="49">
        <v>11500</v>
      </c>
      <c r="G52" s="50">
        <f t="shared" si="1"/>
        <v>1.74</v>
      </c>
    </row>
    <row r="53" spans="1:7" ht="31.5">
      <c r="A53" s="53">
        <v>32</v>
      </c>
      <c r="B53" s="62" t="s">
        <v>80</v>
      </c>
      <c r="C53" s="62" t="s">
        <v>56</v>
      </c>
      <c r="D53" s="62" t="s">
        <v>6</v>
      </c>
      <c r="E53" s="49">
        <v>11400</v>
      </c>
      <c r="F53" s="49">
        <v>11700</v>
      </c>
      <c r="G53" s="50">
        <f t="shared" si="1"/>
        <v>1.03</v>
      </c>
    </row>
    <row r="54" spans="1:7" ht="15.75">
      <c r="A54" s="89">
        <v>33</v>
      </c>
      <c r="B54" s="65" t="s">
        <v>61</v>
      </c>
      <c r="C54" s="62" t="s">
        <v>29</v>
      </c>
      <c r="D54" s="62" t="s">
        <v>68</v>
      </c>
      <c r="E54" s="49">
        <v>12200</v>
      </c>
      <c r="F54" s="49">
        <v>18700</v>
      </c>
      <c r="G54" s="50">
        <f t="shared" si="1"/>
        <v>1.53</v>
      </c>
    </row>
    <row r="55" spans="1:7" ht="15.75">
      <c r="A55" s="91"/>
      <c r="B55" s="67"/>
      <c r="C55" s="62" t="s">
        <v>68</v>
      </c>
      <c r="D55" s="62" t="s">
        <v>70</v>
      </c>
      <c r="E55" s="49">
        <v>10500</v>
      </c>
      <c r="F55" s="49">
        <v>15200</v>
      </c>
      <c r="G55" s="50">
        <f t="shared" si="1"/>
        <v>1.45</v>
      </c>
    </row>
    <row r="56" spans="1:7" ht="15.75">
      <c r="A56" s="53">
        <v>34</v>
      </c>
      <c r="B56" s="62" t="s">
        <v>55</v>
      </c>
      <c r="C56" s="62" t="s">
        <v>68</v>
      </c>
      <c r="D56" s="62" t="s">
        <v>44</v>
      </c>
      <c r="E56" s="49">
        <v>14400</v>
      </c>
      <c r="F56" s="49">
        <v>22500</v>
      </c>
      <c r="G56" s="50">
        <f t="shared" si="1"/>
        <v>1.56</v>
      </c>
    </row>
    <row r="57" spans="1:7" ht="15.75">
      <c r="A57" s="92">
        <v>35</v>
      </c>
      <c r="B57" s="60" t="s">
        <v>46</v>
      </c>
      <c r="C57" s="62" t="s">
        <v>29</v>
      </c>
      <c r="D57" s="62" t="s">
        <v>70</v>
      </c>
      <c r="E57" s="49">
        <v>15000</v>
      </c>
      <c r="F57" s="49">
        <v>30000</v>
      </c>
      <c r="G57" s="50">
        <f t="shared" si="1"/>
        <v>2</v>
      </c>
    </row>
    <row r="58" spans="1:7" ht="15.75">
      <c r="A58" s="53">
        <v>36</v>
      </c>
      <c r="B58" s="62" t="s">
        <v>65</v>
      </c>
      <c r="C58" s="62" t="s">
        <v>86</v>
      </c>
      <c r="D58" s="62"/>
      <c r="E58" s="49">
        <v>18200</v>
      </c>
      <c r="F58" s="49">
        <v>32500</v>
      </c>
      <c r="G58" s="50">
        <f t="shared" si="1"/>
        <v>1.79</v>
      </c>
    </row>
    <row r="59" spans="1:7" ht="15.75">
      <c r="A59" s="92">
        <v>37</v>
      </c>
      <c r="B59" s="62" t="s">
        <v>19</v>
      </c>
      <c r="C59" s="62" t="s">
        <v>86</v>
      </c>
      <c r="D59" s="62"/>
      <c r="E59" s="49">
        <v>6700</v>
      </c>
      <c r="F59" s="49">
        <v>9800</v>
      </c>
      <c r="G59" s="50">
        <f t="shared" si="1"/>
        <v>1.46</v>
      </c>
    </row>
    <row r="60" spans="1:7" ht="15.75">
      <c r="A60" s="53">
        <v>38</v>
      </c>
      <c r="B60" s="62" t="s">
        <v>20</v>
      </c>
      <c r="C60" s="62" t="s">
        <v>86</v>
      </c>
      <c r="D60" s="62"/>
      <c r="E60" s="49">
        <v>4600</v>
      </c>
      <c r="F60" s="49">
        <v>6700</v>
      </c>
      <c r="G60" s="50">
        <f t="shared" si="1"/>
        <v>1.46</v>
      </c>
    </row>
    <row r="61" spans="1:7" ht="15.75">
      <c r="A61" s="92">
        <v>39</v>
      </c>
      <c r="B61" s="62" t="s">
        <v>67</v>
      </c>
      <c r="C61" s="62" t="s">
        <v>29</v>
      </c>
      <c r="D61" s="62" t="s">
        <v>44</v>
      </c>
      <c r="E61" s="49">
        <v>15000</v>
      </c>
      <c r="F61" s="49">
        <v>26000</v>
      </c>
      <c r="G61" s="50">
        <f t="shared" si="1"/>
        <v>1.73</v>
      </c>
    </row>
    <row r="62" spans="1:7" ht="15.75">
      <c r="A62" s="94">
        <v>40</v>
      </c>
      <c r="B62" s="71" t="s">
        <v>56</v>
      </c>
      <c r="C62" s="62" t="s">
        <v>59</v>
      </c>
      <c r="D62" s="62" t="s">
        <v>53</v>
      </c>
      <c r="E62" s="49">
        <v>15840</v>
      </c>
      <c r="F62" s="49">
        <v>23300</v>
      </c>
      <c r="G62" s="50">
        <f t="shared" si="1"/>
        <v>1.47</v>
      </c>
    </row>
    <row r="63" spans="1:7" ht="15.75">
      <c r="A63" s="94"/>
      <c r="B63" s="71"/>
      <c r="C63" s="62" t="s">
        <v>53</v>
      </c>
      <c r="D63" s="62" t="s">
        <v>109</v>
      </c>
      <c r="E63" s="49">
        <v>13200</v>
      </c>
      <c r="F63" s="49">
        <v>19400</v>
      </c>
      <c r="G63" s="50">
        <f t="shared" si="1"/>
        <v>1.47</v>
      </c>
    </row>
    <row r="64" spans="1:7" ht="15.75">
      <c r="A64" s="94"/>
      <c r="B64" s="71"/>
      <c r="C64" s="62" t="s">
        <v>109</v>
      </c>
      <c r="D64" s="62" t="s">
        <v>80</v>
      </c>
      <c r="E64" s="49">
        <v>8760</v>
      </c>
      <c r="F64" s="49">
        <v>12000</v>
      </c>
      <c r="G64" s="50">
        <f t="shared" si="1"/>
        <v>1.37</v>
      </c>
    </row>
    <row r="65" spans="1:7" ht="55.5" customHeight="1">
      <c r="A65" s="93">
        <v>41</v>
      </c>
      <c r="B65" s="62" t="s">
        <v>118</v>
      </c>
      <c r="C65" s="62" t="s">
        <v>80</v>
      </c>
      <c r="D65" s="62" t="s">
        <v>70</v>
      </c>
      <c r="E65" s="49">
        <v>4900</v>
      </c>
      <c r="F65" s="49">
        <v>9800</v>
      </c>
      <c r="G65" s="50">
        <f t="shared" si="1"/>
        <v>2</v>
      </c>
    </row>
    <row r="66" spans="1:7" ht="26.25" customHeight="1">
      <c r="A66" s="53">
        <v>42</v>
      </c>
      <c r="B66" s="62" t="s">
        <v>21</v>
      </c>
      <c r="C66" s="62" t="s">
        <v>86</v>
      </c>
      <c r="D66" s="62"/>
      <c r="E66" s="49">
        <v>15600</v>
      </c>
      <c r="F66" s="49">
        <v>23700</v>
      </c>
      <c r="G66" s="50">
        <f t="shared" si="1"/>
        <v>1.52</v>
      </c>
    </row>
    <row r="67" spans="1:7" ht="15.75">
      <c r="A67" s="89">
        <v>43</v>
      </c>
      <c r="B67" s="65" t="s">
        <v>54</v>
      </c>
      <c r="C67" s="62" t="s">
        <v>44</v>
      </c>
      <c r="D67" s="62" t="s">
        <v>7</v>
      </c>
      <c r="E67" s="49">
        <v>16500</v>
      </c>
      <c r="F67" s="49">
        <v>25600</v>
      </c>
      <c r="G67" s="50">
        <f t="shared" si="1"/>
        <v>1.55</v>
      </c>
    </row>
    <row r="68" spans="1:7" ht="15.75">
      <c r="A68" s="91"/>
      <c r="B68" s="67"/>
      <c r="C68" s="62" t="s">
        <v>7</v>
      </c>
      <c r="D68" s="62" t="s">
        <v>32</v>
      </c>
      <c r="E68" s="49">
        <v>11900</v>
      </c>
      <c r="F68" s="49">
        <v>18500</v>
      </c>
      <c r="G68" s="50">
        <f t="shared" si="1"/>
        <v>1.55</v>
      </c>
    </row>
    <row r="69" spans="1:7" ht="15.75">
      <c r="A69" s="53">
        <v>44</v>
      </c>
      <c r="B69" s="62" t="s">
        <v>33</v>
      </c>
      <c r="C69" s="62" t="s">
        <v>86</v>
      </c>
      <c r="D69" s="62"/>
      <c r="E69" s="49">
        <v>9500</v>
      </c>
      <c r="F69" s="49">
        <v>14900</v>
      </c>
      <c r="G69" s="50">
        <f t="shared" si="1"/>
        <v>1.57</v>
      </c>
    </row>
    <row r="70" spans="1:7" ht="15.75">
      <c r="A70" s="89">
        <v>45</v>
      </c>
      <c r="B70" s="65" t="s">
        <v>32</v>
      </c>
      <c r="C70" s="62" t="s">
        <v>18</v>
      </c>
      <c r="D70" s="62" t="s">
        <v>13</v>
      </c>
      <c r="E70" s="49">
        <v>12600</v>
      </c>
      <c r="F70" s="49">
        <v>23200</v>
      </c>
      <c r="G70" s="50">
        <f t="shared" si="1"/>
        <v>1.84</v>
      </c>
    </row>
    <row r="71" spans="1:7" ht="15.75">
      <c r="A71" s="91"/>
      <c r="B71" s="67"/>
      <c r="C71" s="62" t="s">
        <v>13</v>
      </c>
      <c r="D71" s="62" t="s">
        <v>80</v>
      </c>
      <c r="E71" s="49">
        <v>9000</v>
      </c>
      <c r="F71" s="49">
        <v>14300</v>
      </c>
      <c r="G71" s="50">
        <f t="shared" si="1"/>
        <v>1.59</v>
      </c>
    </row>
    <row r="72" spans="1:7" ht="31.5">
      <c r="A72" s="53">
        <v>46</v>
      </c>
      <c r="B72" s="62" t="s">
        <v>34</v>
      </c>
      <c r="C72" s="62" t="s">
        <v>110</v>
      </c>
      <c r="D72" s="62" t="s">
        <v>111</v>
      </c>
      <c r="E72" s="49">
        <v>6600</v>
      </c>
      <c r="F72" s="49">
        <v>11100</v>
      </c>
      <c r="G72" s="50">
        <f aca="true" t="shared" si="2" ref="G72:G89">ROUND(F72/E72,2)</f>
        <v>1.68</v>
      </c>
    </row>
    <row r="73" spans="1:7" ht="31.5">
      <c r="A73" s="89">
        <v>47</v>
      </c>
      <c r="B73" s="65" t="s">
        <v>68</v>
      </c>
      <c r="C73" s="62" t="s">
        <v>46</v>
      </c>
      <c r="D73" s="62" t="s">
        <v>61</v>
      </c>
      <c r="E73" s="49">
        <v>14400</v>
      </c>
      <c r="F73" s="49">
        <v>21400</v>
      </c>
      <c r="G73" s="50">
        <f t="shared" si="2"/>
        <v>1.49</v>
      </c>
    </row>
    <row r="74" spans="1:7" ht="15.75">
      <c r="A74" s="90"/>
      <c r="B74" s="66"/>
      <c r="C74" s="62" t="s">
        <v>61</v>
      </c>
      <c r="D74" s="62" t="s">
        <v>13</v>
      </c>
      <c r="E74" s="49">
        <v>10000</v>
      </c>
      <c r="F74" s="49">
        <v>14900</v>
      </c>
      <c r="G74" s="50">
        <f t="shared" si="2"/>
        <v>1.49</v>
      </c>
    </row>
    <row r="75" spans="1:7" ht="15.75">
      <c r="A75" s="91"/>
      <c r="B75" s="67"/>
      <c r="C75" s="62" t="s">
        <v>13</v>
      </c>
      <c r="D75" s="62" t="s">
        <v>14</v>
      </c>
      <c r="E75" s="49">
        <v>8800</v>
      </c>
      <c r="F75" s="49">
        <v>13100</v>
      </c>
      <c r="G75" s="50">
        <f t="shared" si="2"/>
        <v>1.49</v>
      </c>
    </row>
    <row r="76" spans="1:7" ht="31.5">
      <c r="A76" s="89">
        <v>48</v>
      </c>
      <c r="B76" s="65" t="s">
        <v>5</v>
      </c>
      <c r="C76" s="62" t="s">
        <v>59</v>
      </c>
      <c r="D76" s="62" t="s">
        <v>49</v>
      </c>
      <c r="E76" s="49">
        <v>7800</v>
      </c>
      <c r="F76" s="49">
        <v>14300</v>
      </c>
      <c r="G76" s="50">
        <f t="shared" si="2"/>
        <v>1.83</v>
      </c>
    </row>
    <row r="77" spans="1:7" ht="31.5">
      <c r="A77" s="91"/>
      <c r="B77" s="67"/>
      <c r="C77" s="62" t="s">
        <v>49</v>
      </c>
      <c r="D77" s="62" t="s">
        <v>6</v>
      </c>
      <c r="E77" s="49">
        <v>6300</v>
      </c>
      <c r="F77" s="49">
        <v>10700</v>
      </c>
      <c r="G77" s="50">
        <f t="shared" si="2"/>
        <v>1.7</v>
      </c>
    </row>
    <row r="78" spans="1:7" ht="31.5">
      <c r="A78" s="89">
        <v>49</v>
      </c>
      <c r="B78" s="65" t="s">
        <v>50</v>
      </c>
      <c r="C78" s="62" t="s">
        <v>44</v>
      </c>
      <c r="D78" s="62" t="s">
        <v>49</v>
      </c>
      <c r="E78" s="49">
        <v>8760</v>
      </c>
      <c r="F78" s="49">
        <v>15300</v>
      </c>
      <c r="G78" s="50">
        <f t="shared" si="2"/>
        <v>1.75</v>
      </c>
    </row>
    <row r="79" spans="1:7" ht="15.75">
      <c r="A79" s="91"/>
      <c r="B79" s="67"/>
      <c r="C79" s="62" t="s">
        <v>49</v>
      </c>
      <c r="D79" s="62" t="s">
        <v>35</v>
      </c>
      <c r="E79" s="49">
        <v>7920</v>
      </c>
      <c r="F79" s="49">
        <v>13800</v>
      </c>
      <c r="G79" s="50">
        <f t="shared" si="2"/>
        <v>1.74</v>
      </c>
    </row>
    <row r="80" spans="1:7" ht="15.75">
      <c r="A80" s="53">
        <v>50</v>
      </c>
      <c r="B80" s="62" t="s">
        <v>36</v>
      </c>
      <c r="C80" s="62" t="s">
        <v>54</v>
      </c>
      <c r="D80" s="62" t="s">
        <v>46</v>
      </c>
      <c r="E80" s="49">
        <v>21800</v>
      </c>
      <c r="F80" s="49">
        <v>43600</v>
      </c>
      <c r="G80" s="50">
        <f t="shared" si="2"/>
        <v>2</v>
      </c>
    </row>
    <row r="81" spans="1:7" ht="15.75">
      <c r="A81" s="53">
        <v>51</v>
      </c>
      <c r="B81" s="62" t="s">
        <v>37</v>
      </c>
      <c r="C81" s="62" t="s">
        <v>86</v>
      </c>
      <c r="D81" s="62"/>
      <c r="E81" s="49">
        <v>18200</v>
      </c>
      <c r="F81" s="49">
        <v>31500</v>
      </c>
      <c r="G81" s="50">
        <f t="shared" si="2"/>
        <v>1.73</v>
      </c>
    </row>
    <row r="82" spans="1:7" ht="15.75">
      <c r="A82" s="53">
        <v>52</v>
      </c>
      <c r="B82" s="62" t="s">
        <v>38</v>
      </c>
      <c r="C82" s="62" t="s">
        <v>86</v>
      </c>
      <c r="D82" s="62"/>
      <c r="E82" s="49">
        <v>11700</v>
      </c>
      <c r="F82" s="49">
        <v>17900</v>
      </c>
      <c r="G82" s="50">
        <f t="shared" si="2"/>
        <v>1.53</v>
      </c>
    </row>
    <row r="83" spans="1:7" ht="15.75">
      <c r="A83" s="89">
        <v>53</v>
      </c>
      <c r="B83" s="65" t="s">
        <v>70</v>
      </c>
      <c r="C83" s="62" t="s">
        <v>40</v>
      </c>
      <c r="D83" s="62" t="s">
        <v>41</v>
      </c>
      <c r="E83" s="49">
        <v>16000</v>
      </c>
      <c r="F83" s="49">
        <v>24400</v>
      </c>
      <c r="G83" s="50">
        <f t="shared" si="2"/>
        <v>1.53</v>
      </c>
    </row>
    <row r="84" spans="1:7" ht="15.75">
      <c r="A84" s="91"/>
      <c r="B84" s="67"/>
      <c r="C84" s="62" t="s">
        <v>41</v>
      </c>
      <c r="D84" s="62" t="s">
        <v>42</v>
      </c>
      <c r="E84" s="49">
        <v>11700</v>
      </c>
      <c r="F84" s="49">
        <v>19800</v>
      </c>
      <c r="G84" s="50">
        <f t="shared" si="2"/>
        <v>1.69</v>
      </c>
    </row>
    <row r="85" spans="1:7" ht="15.75">
      <c r="A85" s="53">
        <v>54</v>
      </c>
      <c r="B85" s="62" t="s">
        <v>87</v>
      </c>
      <c r="C85" s="62" t="s">
        <v>46</v>
      </c>
      <c r="D85" s="62" t="s">
        <v>67</v>
      </c>
      <c r="E85" s="49">
        <v>13100</v>
      </c>
      <c r="F85" s="49">
        <v>22100</v>
      </c>
      <c r="G85" s="50">
        <f t="shared" si="2"/>
        <v>1.69</v>
      </c>
    </row>
    <row r="86" spans="1:7" ht="15.75">
      <c r="A86" s="89">
        <v>55</v>
      </c>
      <c r="B86" s="65" t="s">
        <v>39</v>
      </c>
      <c r="C86" s="62" t="s">
        <v>13</v>
      </c>
      <c r="D86" s="62" t="s">
        <v>12</v>
      </c>
      <c r="E86" s="49">
        <v>9240</v>
      </c>
      <c r="F86" s="49">
        <v>14600</v>
      </c>
      <c r="G86" s="50">
        <f t="shared" si="2"/>
        <v>1.58</v>
      </c>
    </row>
    <row r="87" spans="1:7" ht="15.75">
      <c r="A87" s="90"/>
      <c r="B87" s="66"/>
      <c r="C87" s="60" t="s">
        <v>12</v>
      </c>
      <c r="D87" s="60" t="s">
        <v>14</v>
      </c>
      <c r="E87" s="51">
        <v>5900</v>
      </c>
      <c r="F87" s="49">
        <v>9300</v>
      </c>
      <c r="G87" s="52">
        <f t="shared" si="2"/>
        <v>1.58</v>
      </c>
    </row>
    <row r="88" spans="1:7" ht="15.75">
      <c r="A88" s="94">
        <v>56</v>
      </c>
      <c r="B88" s="71" t="s">
        <v>48</v>
      </c>
      <c r="C88" s="62" t="s">
        <v>53</v>
      </c>
      <c r="D88" s="62" t="s">
        <v>80</v>
      </c>
      <c r="E88" s="49">
        <v>9000</v>
      </c>
      <c r="F88" s="49">
        <v>13600</v>
      </c>
      <c r="G88" s="50">
        <f t="shared" si="2"/>
        <v>1.51</v>
      </c>
    </row>
    <row r="89" spans="1:7" ht="15.75">
      <c r="A89" s="94"/>
      <c r="B89" s="71"/>
      <c r="C89" s="62" t="s">
        <v>80</v>
      </c>
      <c r="D89" s="62" t="s">
        <v>69</v>
      </c>
      <c r="E89" s="49">
        <v>8000</v>
      </c>
      <c r="F89" s="49">
        <v>11400</v>
      </c>
      <c r="G89" s="50">
        <f t="shared" si="2"/>
        <v>1.43</v>
      </c>
    </row>
    <row r="90" spans="1:7" ht="15.75">
      <c r="A90" s="53">
        <v>57</v>
      </c>
      <c r="B90" s="62" t="s">
        <v>113</v>
      </c>
      <c r="C90" s="62" t="s">
        <v>86</v>
      </c>
      <c r="D90" s="54"/>
      <c r="E90" s="53"/>
      <c r="F90" s="49">
        <v>12100</v>
      </c>
      <c r="G90" s="50"/>
    </row>
    <row r="91" spans="1:7" ht="15.75">
      <c r="A91" s="53">
        <v>58</v>
      </c>
      <c r="B91" s="62" t="s">
        <v>114</v>
      </c>
      <c r="C91" s="62" t="s">
        <v>86</v>
      </c>
      <c r="D91" s="54"/>
      <c r="E91" s="53"/>
      <c r="F91" s="49">
        <v>13000</v>
      </c>
      <c r="G91" s="50"/>
    </row>
    <row r="92" spans="1:7" ht="15.75">
      <c r="A92" s="53">
        <v>59</v>
      </c>
      <c r="B92" s="62" t="s">
        <v>115</v>
      </c>
      <c r="C92" s="62" t="s">
        <v>86</v>
      </c>
      <c r="D92" s="54"/>
      <c r="E92" s="53"/>
      <c r="F92" s="49">
        <v>12100</v>
      </c>
      <c r="G92" s="50"/>
    </row>
    <row r="93" spans="1:7" ht="15.75">
      <c r="A93" s="53">
        <v>60</v>
      </c>
      <c r="B93" s="62" t="s">
        <v>109</v>
      </c>
      <c r="C93" s="62" t="s">
        <v>86</v>
      </c>
      <c r="D93" s="54"/>
      <c r="E93" s="53"/>
      <c r="F93" s="49">
        <v>14000</v>
      </c>
      <c r="G93" s="50"/>
    </row>
    <row r="94" spans="1:7" ht="15.75">
      <c r="A94" s="53">
        <v>61</v>
      </c>
      <c r="B94" s="62" t="s">
        <v>116</v>
      </c>
      <c r="C94" s="62" t="s">
        <v>86</v>
      </c>
      <c r="D94" s="54"/>
      <c r="E94" s="53"/>
      <c r="F94" s="49">
        <v>11400</v>
      </c>
      <c r="G94" s="50"/>
    </row>
    <row r="95" spans="6:7" ht="15.75">
      <c r="F95" s="63"/>
      <c r="G95" s="63"/>
    </row>
  </sheetData>
  <sheetProtection/>
  <autoFilter ref="A7:G94"/>
  <mergeCells count="50">
    <mergeCell ref="A5:A6"/>
    <mergeCell ref="B5:B6"/>
    <mergeCell ref="D4:E4"/>
    <mergeCell ref="B3:D3"/>
    <mergeCell ref="B86:B87"/>
    <mergeCell ref="B17:B18"/>
    <mergeCell ref="E5:E6"/>
    <mergeCell ref="B15:B16"/>
    <mergeCell ref="B11:B12"/>
    <mergeCell ref="A2:G2"/>
    <mergeCell ref="F5:F6"/>
    <mergeCell ref="A88:A89"/>
    <mergeCell ref="B88:B89"/>
    <mergeCell ref="A78:A79"/>
    <mergeCell ref="A83:A84"/>
    <mergeCell ref="B83:B84"/>
    <mergeCell ref="F4:G4"/>
    <mergeCell ref="A76:A77"/>
    <mergeCell ref="B76:B77"/>
    <mergeCell ref="A70:A71"/>
    <mergeCell ref="A73:A75"/>
    <mergeCell ref="A15:A16"/>
    <mergeCell ref="A67:A68"/>
    <mergeCell ref="C5:D5"/>
    <mergeCell ref="A24:A25"/>
    <mergeCell ref="B47:B49"/>
    <mergeCell ref="A43:A44"/>
    <mergeCell ref="B43:B44"/>
    <mergeCell ref="A86:A87"/>
    <mergeCell ref="B29:B31"/>
    <mergeCell ref="B78:B79"/>
    <mergeCell ref="A62:A64"/>
    <mergeCell ref="B62:B64"/>
    <mergeCell ref="B27:B28"/>
    <mergeCell ref="B73:B75"/>
    <mergeCell ref="B24:B25"/>
    <mergeCell ref="B67:B68"/>
    <mergeCell ref="A54:A55"/>
    <mergeCell ref="B54:B55"/>
    <mergeCell ref="B70:B71"/>
    <mergeCell ref="A11:A12"/>
    <mergeCell ref="A29:A31"/>
    <mergeCell ref="A17:A18"/>
    <mergeCell ref="A40:A42"/>
    <mergeCell ref="G5:G6"/>
    <mergeCell ref="A47:A49"/>
    <mergeCell ref="B40:B42"/>
    <mergeCell ref="A8:A10"/>
    <mergeCell ref="B8:B10"/>
    <mergeCell ref="A27:A28"/>
  </mergeCells>
  <printOptions horizontalCentered="1"/>
  <pageMargins left="0.7" right="0.7" top="0.75" bottom="0.75" header="0.3" footer="0.3"/>
  <pageSetup fitToWidth="0" horizontalDpi="600" verticalDpi="600" orientation="landscape" paperSize="9" r:id="rId2"/>
  <headerFooter alignWithMargins="0">
    <oddFooter>&amp;CTrang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19"/>
  <sheetViews>
    <sheetView zoomScale="70" zoomScaleNormal="70" zoomScalePageLayoutView="0" workbookViewId="0" topLeftCell="E1">
      <selection activeCell="B5" sqref="B5"/>
    </sheetView>
  </sheetViews>
  <sheetFormatPr defaultColWidth="9.140625" defaultRowHeight="12.75"/>
  <cols>
    <col min="1" max="1" width="5.00390625" style="40" customWidth="1"/>
    <col min="2" max="2" width="42.421875" style="40" customWidth="1"/>
    <col min="3" max="3" width="43.57421875" style="40" customWidth="1"/>
    <col min="4" max="4" width="37.421875" style="40" customWidth="1"/>
    <col min="5" max="5" width="23.57421875" style="16" customWidth="1"/>
    <col min="6" max="6" width="14.7109375" style="18" bestFit="1" customWidth="1"/>
    <col min="7" max="7" width="16.8515625" style="19" customWidth="1"/>
    <col min="8" max="8" width="16.8515625" style="20" customWidth="1"/>
    <col min="9" max="13" width="16.8515625" style="21" customWidth="1"/>
    <col min="14" max="14" width="19.28125" style="21" customWidth="1"/>
    <col min="15" max="15" width="20.00390625" style="22" customWidth="1"/>
    <col min="16" max="16" width="19.140625" style="20" customWidth="1"/>
    <col min="17" max="17" width="0" style="16" hidden="1" customWidth="1"/>
    <col min="18" max="18" width="19.00390625" style="16" hidden="1" customWidth="1"/>
    <col min="19" max="19" width="19.421875" style="16" hidden="1" customWidth="1"/>
    <col min="20" max="16384" width="9.140625" style="16" customWidth="1"/>
  </cols>
  <sheetData>
    <row r="1" spans="1:19" ht="28.5" customHeight="1">
      <c r="A1" s="75" t="s">
        <v>119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27"/>
      <c r="R1" s="27"/>
      <c r="S1" s="28"/>
    </row>
    <row r="2" spans="1:19" ht="60" customHeight="1">
      <c r="A2" s="78" t="s">
        <v>81</v>
      </c>
      <c r="B2" s="78" t="s">
        <v>82</v>
      </c>
      <c r="C2" s="78" t="s">
        <v>83</v>
      </c>
      <c r="D2" s="78"/>
      <c r="E2" s="78" t="s">
        <v>120</v>
      </c>
      <c r="F2" s="78" t="s">
        <v>88</v>
      </c>
      <c r="G2" s="79" t="s">
        <v>89</v>
      </c>
      <c r="H2" s="80" t="s">
        <v>90</v>
      </c>
      <c r="I2" s="81" t="s">
        <v>91</v>
      </c>
      <c r="J2" s="81" t="s">
        <v>92</v>
      </c>
      <c r="K2" s="81" t="s">
        <v>93</v>
      </c>
      <c r="L2" s="81" t="s">
        <v>94</v>
      </c>
      <c r="M2" s="81" t="s">
        <v>95</v>
      </c>
      <c r="N2" s="81" t="s">
        <v>96</v>
      </c>
      <c r="O2" s="82" t="s">
        <v>117</v>
      </c>
      <c r="P2" s="80" t="s">
        <v>98</v>
      </c>
      <c r="Q2" s="24"/>
      <c r="R2" s="82" t="s">
        <v>106</v>
      </c>
      <c r="S2" s="80" t="s">
        <v>98</v>
      </c>
    </row>
    <row r="3" spans="1:19" ht="74.25" customHeight="1">
      <c r="A3" s="78"/>
      <c r="B3" s="78"/>
      <c r="C3" s="23" t="s">
        <v>84</v>
      </c>
      <c r="D3" s="23" t="s">
        <v>85</v>
      </c>
      <c r="E3" s="78"/>
      <c r="F3" s="78"/>
      <c r="G3" s="79"/>
      <c r="H3" s="80"/>
      <c r="I3" s="81"/>
      <c r="J3" s="81" t="s">
        <v>92</v>
      </c>
      <c r="K3" s="81" t="s">
        <v>93</v>
      </c>
      <c r="L3" s="81" t="s">
        <v>94</v>
      </c>
      <c r="M3" s="81" t="s">
        <v>95</v>
      </c>
      <c r="N3" s="81" t="s">
        <v>96</v>
      </c>
      <c r="O3" s="82" t="s">
        <v>97</v>
      </c>
      <c r="P3" s="80" t="s">
        <v>98</v>
      </c>
      <c r="Q3" s="24"/>
      <c r="R3" s="82" t="s">
        <v>97</v>
      </c>
      <c r="S3" s="80" t="s">
        <v>98</v>
      </c>
    </row>
    <row r="4" spans="1:19" ht="23.2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9">
        <v>6</v>
      </c>
      <c r="G4" s="30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2">
        <v>15</v>
      </c>
      <c r="P4" s="31">
        <v>16</v>
      </c>
      <c r="Q4" s="24"/>
      <c r="R4" s="24"/>
      <c r="S4" s="24"/>
    </row>
    <row r="5" spans="1:19" ht="52.5" customHeight="1">
      <c r="A5" s="26">
        <v>1</v>
      </c>
      <c r="B5" s="33" t="s">
        <v>113</v>
      </c>
      <c r="C5" s="33" t="s">
        <v>86</v>
      </c>
      <c r="D5" s="33"/>
      <c r="E5" s="34">
        <v>9000</v>
      </c>
      <c r="F5" s="35">
        <f>E5*2</f>
        <v>18000</v>
      </c>
      <c r="G5" s="36">
        <v>40256</v>
      </c>
      <c r="H5" s="37">
        <f>E5/G5</f>
        <v>0.22356915739268682</v>
      </c>
      <c r="I5" s="38">
        <f>G5*0.25</f>
        <v>10064</v>
      </c>
      <c r="J5" s="38">
        <f>G5*0.26</f>
        <v>10466.56</v>
      </c>
      <c r="K5" s="38">
        <f>G5*0.27</f>
        <v>10869.12</v>
      </c>
      <c r="L5" s="38">
        <f>G5*0.28</f>
        <v>11271.68</v>
      </c>
      <c r="M5" s="38">
        <f>G5*0.29</f>
        <v>11674.24</v>
      </c>
      <c r="N5" s="38">
        <f>G5*0.3</f>
        <v>12076.8</v>
      </c>
      <c r="O5" s="34">
        <f>ROUND(IF(N5&gt;=F5,F5,IF(AND(N5&lt;=F5,N5&gt;=E5),N5,E5)),-2)</f>
        <v>12100</v>
      </c>
      <c r="P5" s="37">
        <f>ROUND(O5/E5,2)</f>
        <v>1.34</v>
      </c>
      <c r="R5" s="27"/>
      <c r="S5" s="28"/>
    </row>
    <row r="6" spans="1:19" ht="52.5" customHeight="1">
      <c r="A6" s="25">
        <v>2</v>
      </c>
      <c r="B6" s="11" t="s">
        <v>114</v>
      </c>
      <c r="C6" s="11" t="s">
        <v>86</v>
      </c>
      <c r="D6" s="11"/>
      <c r="E6" s="12">
        <v>8500</v>
      </c>
      <c r="F6" s="13">
        <f>E6*2</f>
        <v>17000</v>
      </c>
      <c r="G6" s="17">
        <v>43350</v>
      </c>
      <c r="H6" s="14">
        <f>E6/G6</f>
        <v>0.19607843137254902</v>
      </c>
      <c r="I6" s="15">
        <f>G6*0.25</f>
        <v>10837.5</v>
      </c>
      <c r="J6" s="15">
        <f>G6*0.26</f>
        <v>11271</v>
      </c>
      <c r="K6" s="15">
        <f>G6*0.27</f>
        <v>11704.5</v>
      </c>
      <c r="L6" s="15">
        <f>G6*0.28</f>
        <v>12138.000000000002</v>
      </c>
      <c r="M6" s="15">
        <f>G6*0.29</f>
        <v>12571.5</v>
      </c>
      <c r="N6" s="15">
        <f>G6*0.3</f>
        <v>13005</v>
      </c>
      <c r="O6" s="34">
        <f>ROUND(IF(N6&gt;=F6,F6,IF(AND(N6&lt;=F6,N6&gt;=E6),N6,E6)),-2)</f>
        <v>13000</v>
      </c>
      <c r="P6" s="14">
        <f>ROUND(O6/E6,2)</f>
        <v>1.53</v>
      </c>
      <c r="R6" s="27"/>
      <c r="S6" s="28"/>
    </row>
    <row r="7" spans="1:19" ht="52.5" customHeight="1">
      <c r="A7" s="25">
        <v>3</v>
      </c>
      <c r="B7" s="11" t="s">
        <v>115</v>
      </c>
      <c r="C7" s="11" t="s">
        <v>86</v>
      </c>
      <c r="D7" s="11"/>
      <c r="E7" s="12">
        <v>9000</v>
      </c>
      <c r="F7" s="13">
        <f>E7*2</f>
        <v>18000</v>
      </c>
      <c r="G7" s="17">
        <v>40256</v>
      </c>
      <c r="H7" s="14">
        <f>E7/G7</f>
        <v>0.22356915739268682</v>
      </c>
      <c r="I7" s="15">
        <f>G7*0.25</f>
        <v>10064</v>
      </c>
      <c r="J7" s="15">
        <f>G7*0.26</f>
        <v>10466.56</v>
      </c>
      <c r="K7" s="15">
        <f>G7*0.27</f>
        <v>10869.12</v>
      </c>
      <c r="L7" s="15">
        <f>G7*0.28</f>
        <v>11271.68</v>
      </c>
      <c r="M7" s="15">
        <f>G7*0.29</f>
        <v>11674.24</v>
      </c>
      <c r="N7" s="15">
        <f>G7*0.3</f>
        <v>12076.8</v>
      </c>
      <c r="O7" s="34">
        <f>ROUND(IF(N7&gt;=F7,F7,IF(AND(N7&lt;=F7,N7&gt;=E7),N7,E7)),-2)</f>
        <v>12100</v>
      </c>
      <c r="P7" s="14">
        <f>ROUND(O7/E7,2)</f>
        <v>1.34</v>
      </c>
      <c r="R7" s="27"/>
      <c r="S7" s="28"/>
    </row>
    <row r="8" spans="1:19" ht="52.5" customHeight="1">
      <c r="A8" s="25">
        <v>4</v>
      </c>
      <c r="B8" s="11" t="s">
        <v>109</v>
      </c>
      <c r="C8" s="11" t="s">
        <v>86</v>
      </c>
      <c r="D8" s="11"/>
      <c r="E8" s="12">
        <v>9500</v>
      </c>
      <c r="F8" s="13">
        <f>E8*2</f>
        <v>19000</v>
      </c>
      <c r="G8" s="17">
        <v>46665</v>
      </c>
      <c r="H8" s="14">
        <f>E8/G8</f>
        <v>0.20357869923925853</v>
      </c>
      <c r="I8" s="15">
        <f>G8*0.25</f>
        <v>11666.25</v>
      </c>
      <c r="J8" s="15">
        <f>G8*0.26</f>
        <v>12132.9</v>
      </c>
      <c r="K8" s="15">
        <f>G8*0.27</f>
        <v>12599.550000000001</v>
      </c>
      <c r="L8" s="15">
        <f>G8*0.28</f>
        <v>13066.2</v>
      </c>
      <c r="M8" s="15">
        <f>G8*0.29</f>
        <v>13532.849999999999</v>
      </c>
      <c r="N8" s="15">
        <f>G8*0.3</f>
        <v>13999.5</v>
      </c>
      <c r="O8" s="34">
        <f>ROUND(IF(N8&gt;=F8,F8,IF(AND(N8&lt;=F8,N8&gt;=E8),N8,E8)),-2)</f>
        <v>14000</v>
      </c>
      <c r="P8" s="14">
        <f>ROUND(O8/E8,2)</f>
        <v>1.47</v>
      </c>
      <c r="R8" s="27"/>
      <c r="S8" s="28"/>
    </row>
    <row r="9" spans="1:19" ht="52.5" customHeight="1">
      <c r="A9" s="25">
        <v>5</v>
      </c>
      <c r="B9" s="11" t="s">
        <v>116</v>
      </c>
      <c r="C9" s="11" t="s">
        <v>86</v>
      </c>
      <c r="D9" s="11"/>
      <c r="E9" s="12">
        <v>8000</v>
      </c>
      <c r="F9" s="13">
        <f>E9*2</f>
        <v>16000</v>
      </c>
      <c r="G9" s="17">
        <v>37993</v>
      </c>
      <c r="H9" s="14">
        <f>E9/G9</f>
        <v>0.21056510409812335</v>
      </c>
      <c r="I9" s="15">
        <f>G9*0.25</f>
        <v>9498.25</v>
      </c>
      <c r="J9" s="15">
        <f>G9*0.26</f>
        <v>9878.18</v>
      </c>
      <c r="K9" s="15">
        <f>G9*0.27</f>
        <v>10258.11</v>
      </c>
      <c r="L9" s="15">
        <f>G9*0.28</f>
        <v>10638.04</v>
      </c>
      <c r="M9" s="15">
        <f>G9*0.29</f>
        <v>11017.97</v>
      </c>
      <c r="N9" s="15">
        <f>G9*0.3</f>
        <v>11397.9</v>
      </c>
      <c r="O9" s="34">
        <f>ROUND(IF(N9&gt;=F9,F9,IF(AND(N9&lt;=F9,N9&gt;=E9),N9,E9)),-2)</f>
        <v>11400</v>
      </c>
      <c r="P9" s="14">
        <f>ROUND(O9/E9,2)</f>
        <v>1.43</v>
      </c>
      <c r="R9" s="27"/>
      <c r="S9" s="28"/>
    </row>
    <row r="10" ht="19.5" customHeight="1">
      <c r="A10" s="39"/>
    </row>
    <row r="11" spans="1:17" ht="28.5" customHeight="1">
      <c r="A11" s="84" t="s">
        <v>99</v>
      </c>
      <c r="B11" s="84"/>
      <c r="C11" s="84"/>
      <c r="D11" s="84"/>
      <c r="F11" s="85" t="s">
        <v>100</v>
      </c>
      <c r="G11" s="85"/>
      <c r="H11" s="85"/>
      <c r="I11" s="85"/>
      <c r="J11" s="85"/>
      <c r="K11" s="22"/>
      <c r="L11" s="86" t="s">
        <v>101</v>
      </c>
      <c r="M11" s="86"/>
      <c r="N11" s="86"/>
      <c r="O11" s="86"/>
      <c r="P11" s="86"/>
      <c r="Q11" s="22"/>
    </row>
    <row r="12" spans="1:17" ht="23.25">
      <c r="A12" s="39"/>
      <c r="E12" s="41"/>
      <c r="K12" s="22"/>
      <c r="L12" s="22"/>
      <c r="M12" s="22"/>
      <c r="N12" s="22"/>
      <c r="P12" s="22"/>
      <c r="Q12" s="22"/>
    </row>
    <row r="13" spans="1:19" ht="23.25" hidden="1">
      <c r="A13" s="39"/>
      <c r="K13" s="22"/>
      <c r="L13" s="22"/>
      <c r="M13" s="22"/>
      <c r="N13" s="22"/>
      <c r="O13" s="42" t="s">
        <v>107</v>
      </c>
      <c r="P13" s="42"/>
      <c r="Q13" s="22"/>
      <c r="R13" s="42" t="s">
        <v>108</v>
      </c>
      <c r="S13" s="42"/>
    </row>
    <row r="14" spans="1:19" ht="23.25" hidden="1">
      <c r="A14" s="39"/>
      <c r="K14" s="43"/>
      <c r="L14" s="43"/>
      <c r="M14" s="43"/>
      <c r="N14" s="43"/>
      <c r="O14" s="44"/>
      <c r="P14" s="45" t="s">
        <v>102</v>
      </c>
      <c r="Q14" s="45"/>
      <c r="R14" s="45"/>
      <c r="S14" s="45" t="s">
        <v>102</v>
      </c>
    </row>
    <row r="15" spans="1:19" ht="23.25" hidden="1">
      <c r="A15" s="39"/>
      <c r="K15" s="83" t="s">
        <v>103</v>
      </c>
      <c r="L15" s="83"/>
      <c r="M15" s="83"/>
      <c r="N15" s="83"/>
      <c r="O15" s="46" t="e">
        <f>COUNTIF(#REF!,2)</f>
        <v>#REF!</v>
      </c>
      <c r="P15" s="47" t="e">
        <f>O15/$O$17</f>
        <v>#REF!</v>
      </c>
      <c r="Q15" s="45"/>
      <c r="R15" s="45" t="e">
        <f>COUNTIF(#REF!,2)</f>
        <v>#REF!</v>
      </c>
      <c r="S15" s="47" t="e">
        <f>R15/$R$17</f>
        <v>#REF!</v>
      </c>
    </row>
    <row r="16" spans="1:19" ht="23.25" hidden="1">
      <c r="A16" s="39"/>
      <c r="K16" s="83" t="s">
        <v>104</v>
      </c>
      <c r="L16" s="83"/>
      <c r="M16" s="83"/>
      <c r="N16" s="83"/>
      <c r="O16" s="46" t="e">
        <f>COUNTIF(#REF!,"&lt;2")</f>
        <v>#REF!</v>
      </c>
      <c r="P16" s="47" t="e">
        <f>O16/$O$17</f>
        <v>#REF!</v>
      </c>
      <c r="Q16" s="44"/>
      <c r="R16" s="48" t="e">
        <f>COUNTIF(#REF!,"&lt;2")</f>
        <v>#REF!</v>
      </c>
      <c r="S16" s="47" t="e">
        <f>R16/$R$17</f>
        <v>#REF!</v>
      </c>
    </row>
    <row r="17" spans="1:19" ht="23.25" hidden="1">
      <c r="A17" s="39"/>
      <c r="K17" s="83" t="s">
        <v>105</v>
      </c>
      <c r="L17" s="83"/>
      <c r="M17" s="83"/>
      <c r="N17" s="83"/>
      <c r="O17" s="44">
        <f>COUNT(#REF!)</f>
        <v>0</v>
      </c>
      <c r="P17" s="47" t="e">
        <f>O17/$O$17</f>
        <v>#DIV/0!</v>
      </c>
      <c r="Q17" s="44"/>
      <c r="R17" s="44">
        <f>COUNT(#REF!)</f>
        <v>0</v>
      </c>
      <c r="S17" s="47" t="e">
        <f>R17/$R$17</f>
        <v>#DIV/0!</v>
      </c>
    </row>
    <row r="18" ht="23.25">
      <c r="A18" s="39"/>
    </row>
    <row r="19" ht="23.25">
      <c r="A19" s="39"/>
    </row>
  </sheetData>
  <sheetProtection/>
  <mergeCells count="24">
    <mergeCell ref="K16:N16"/>
    <mergeCell ref="K17:N17"/>
    <mergeCell ref="A11:D11"/>
    <mergeCell ref="F11:J11"/>
    <mergeCell ref="L11:P11"/>
    <mergeCell ref="K15:N15"/>
    <mergeCell ref="O2:O3"/>
    <mergeCell ref="P2:P3"/>
    <mergeCell ref="R2:R3"/>
    <mergeCell ref="S2:S3"/>
    <mergeCell ref="K2:K3"/>
    <mergeCell ref="L2:L3"/>
    <mergeCell ref="M2:M3"/>
    <mergeCell ref="N2:N3"/>
    <mergeCell ref="A1:P1"/>
    <mergeCell ref="A2:A3"/>
    <mergeCell ref="B2:B3"/>
    <mergeCell ref="C2:D2"/>
    <mergeCell ref="E2:E3"/>
    <mergeCell ref="F2:F3"/>
    <mergeCell ref="G2:G3"/>
    <mergeCell ref="H2:H3"/>
    <mergeCell ref="I2:I3"/>
    <mergeCell ref="J2:J3"/>
  </mergeCells>
  <printOptions horizontalCentered="1"/>
  <pageMargins left="0.35433070866141736" right="0.2362204724409449" top="0.5118110236220472" bottom="0.31496062992125984" header="0.15748031496062992" footer="0"/>
  <pageSetup horizontalDpi="600" verticalDpi="600" orientation="landscape" paperSize="9" scale="41" r:id="rId2"/>
  <headerFooter alignWithMargins="0">
    <oddFooter>&amp;CTrang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2" customWidth="1"/>
    <col min="2" max="2" width="1.28515625" style="2" customWidth="1"/>
    <col min="3" max="3" width="32.140625" style="2" customWidth="1"/>
    <col min="4" max="16384" width="9.140625" style="2" customWidth="1"/>
  </cols>
  <sheetData>
    <row r="1" ht="12.75">
      <c r="A1" s="1" t="s">
        <v>45</v>
      </c>
    </row>
    <row r="2" ht="13.5" thickBot="1">
      <c r="A2" s="1" t="s">
        <v>47</v>
      </c>
    </row>
    <row r="3" spans="1:3" ht="13.5" thickBot="1">
      <c r="A3" s="3" t="s">
        <v>1</v>
      </c>
      <c r="C3" s="4" t="s">
        <v>71</v>
      </c>
    </row>
    <row r="4" ht="12.75">
      <c r="A4" s="3">
        <v>3</v>
      </c>
    </row>
    <row r="6" ht="13.5" thickBot="1"/>
    <row r="7" ht="12.75">
      <c r="A7" s="5" t="s">
        <v>72</v>
      </c>
    </row>
    <row r="8" ht="12.75">
      <c r="A8" s="6" t="s">
        <v>73</v>
      </c>
    </row>
    <row r="9" ht="12.75">
      <c r="A9" s="7" t="s">
        <v>74</v>
      </c>
    </row>
    <row r="10" ht="12.75">
      <c r="A10" s="6" t="s">
        <v>22</v>
      </c>
    </row>
    <row r="11" ht="13.5" thickBot="1">
      <c r="A11" s="8" t="s">
        <v>23</v>
      </c>
    </row>
    <row r="13" ht="13.5" thickBot="1"/>
    <row r="14" ht="13.5" thickBot="1">
      <c r="A14" s="4" t="s">
        <v>24</v>
      </c>
    </row>
    <row r="16" ht="13.5" thickBot="1"/>
    <row r="17" ht="13.5" thickBot="1">
      <c r="C17" s="4" t="s">
        <v>25</v>
      </c>
    </row>
    <row r="20" ht="12.75">
      <c r="A20" s="9" t="s">
        <v>26</v>
      </c>
    </row>
    <row r="26" ht="13.5" thickBot="1">
      <c r="C26" s="10" t="s">
        <v>27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This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tranthanhtung</dc:creator>
  <cp:keywords/>
  <dc:description/>
  <cp:lastModifiedBy>Nguyễn Thị Phương Anh</cp:lastModifiedBy>
  <cp:lastPrinted>2014-12-21T08:57:31Z</cp:lastPrinted>
  <dcterms:created xsi:type="dcterms:W3CDTF">2008-11-03T08:42:20Z</dcterms:created>
  <dcterms:modified xsi:type="dcterms:W3CDTF">2014-12-21T08:58:36Z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